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codeName="ThisWorkbook"/>
  <mc:AlternateContent xmlns:mc="http://schemas.openxmlformats.org/markup-compatibility/2006">
    <mc:Choice Requires="x15">
      <x15ac:absPath xmlns:x15ac="http://schemas.microsoft.com/office/spreadsheetml/2010/11/ac" url="/Users/lenartgazvoda/Sites/schb2b/packages/server/upload/"/>
    </mc:Choice>
  </mc:AlternateContent>
  <xr:revisionPtr revIDLastSave="0" documentId="13_ncr:1_{C624B4EF-2B9C-E942-909C-4FB8081114BB}" xr6:coauthVersionLast="47" xr6:coauthVersionMax="47" xr10:uidLastSave="{00000000-0000-0000-0000-000000000000}"/>
  <workbookProtection workbookAlgorithmName="SHA-512" workbookHashValue="YHiw+iuWoZJf+YAjmtVJbtm2IsK5aW/se4/A8L1PJbbCasMSOFS/agz+vF/eMiZK5NxQZKHUaefqF8pQ58NV+w==" workbookSaltValue="lW9S+KhwhSV/1Yh6mnFhVw==" workbookSpinCount="100000" lockStructure="1"/>
  <bookViews>
    <workbookView xWindow="0" yWindow="500" windowWidth="35840" windowHeight="20640" xr2:uid="{00000000-000D-0000-FFFF-FFFF00000000}"/>
  </bookViews>
  <sheets>
    <sheet name="Summary " sheetId="1" r:id="rId1"/>
    <sheet name="Axis" sheetId="2" r:id="rId2"/>
    <sheet name="Bleaustone" sheetId="3" state="hidden" r:id="rId3"/>
    <sheet name="Lapis" sheetId="4" state="hidden" r:id="rId4"/>
    <sheet name="23Holds" sheetId="14" r:id="rId5"/>
    <sheet name="Crux" sheetId="7" r:id="rId6"/>
    <sheet name="Squadra" sheetId="8" r:id="rId7"/>
    <sheet name="Playstone" sheetId="9" state="hidden" r:id="rId8"/>
    <sheet name="Reset" sheetId="6" r:id="rId9"/>
    <sheet name="Accessories" sheetId="5" state="hidden" r:id="rId10"/>
    <sheet name="Currency" sheetId="11" r:id="rId11"/>
  </sheets>
  <externalReferences>
    <externalReference r:id="rId12"/>
  </externalReferences>
  <definedNames>
    <definedName name="_xlnm._FilterDatabase" localSheetId="4" hidden="1">'23Holds'!$A$6:$BR$82</definedName>
    <definedName name="_xlnm._FilterDatabase" localSheetId="9" hidden="1">Accessories!$A$3:$BS$38</definedName>
    <definedName name="_xlnm._FilterDatabase" localSheetId="1" hidden="1">Axis!$A$6:$BR$80</definedName>
    <definedName name="_xlnm._FilterDatabase" localSheetId="2" hidden="1">Bleaustone!$A$6:$BR$184</definedName>
    <definedName name="_xlnm._FilterDatabase" localSheetId="5" hidden="1">Crux!$A$6:$BR$36</definedName>
    <definedName name="_xlnm._FilterDatabase" localSheetId="3" hidden="1">Lapis!$A$6:$BR$283</definedName>
    <definedName name="_xlnm._FilterDatabase" localSheetId="7" hidden="1">Playstone!$A$6:$BR$51</definedName>
    <definedName name="_xlnm._FilterDatabase" localSheetId="8" hidden="1">Reset!$A$6:$BR$20</definedName>
    <definedName name="_xlnm._FilterDatabase" localSheetId="6" hidden="1">Squadra!$A$6:$BR$150</definedName>
    <definedName name="_xlnm._FilterDatabase" localSheetId="0" hidden="1">'Summary '!$C$8:$C$27</definedName>
    <definedName name="Accessories_BS_Total">Accessories!$BO$14:$BO$16</definedName>
    <definedName name="Accessories_CH_Total">Accessories!$BN$25:$BO$37</definedName>
    <definedName name="Accessories_Crux_Total">Accessories!$BO$23</definedName>
    <definedName name="Accessories_Lapis_Total">Accessories!$BO$6:$BO$12</definedName>
    <definedName name="Accessories_Squadra_Total">Accessories!$BO$18:$BO$21</definedName>
    <definedName name="Countries">Currency!$B$2:$B$12</definedName>
    <definedName name="Currencies">Currency!$B$2:$E$12</definedName>
    <definedName name="Currency">Currency!$H$2</definedName>
    <definedName name="CurrencySelected">Currency!$K$1</definedName>
    <definedName name="ExchangeRoundUpTo">Currency!$H$3</definedName>
    <definedName name="ExchRate">Currency!$H$1</definedName>
    <definedName name="ExchRateRoundUpTo">Currency!$H$3</definedName>
    <definedName name="OrderFormType">Currency!$M$2</definedName>
    <definedName name="rr">'[1]Summary '!$M$8</definedName>
    <definedName name="Total_cost_per_kg">'Summary '!$M$8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M50" i="9" l="1"/>
  <c r="BJ50" i="9"/>
  <c r="BG50" i="9"/>
  <c r="BC50" i="9"/>
  <c r="BD50" i="9" s="1"/>
  <c r="AV50" i="9"/>
  <c r="BK50" i="9" s="1"/>
  <c r="AD50" i="9"/>
  <c r="BP50" i="9" s="1"/>
  <c r="BQ50" i="9" s="1"/>
  <c r="A50" i="9"/>
  <c r="AW50" i="9" l="1"/>
  <c r="BN50" i="9"/>
  <c r="AE50" i="9"/>
  <c r="BE50" i="9"/>
  <c r="BH50" i="9"/>
  <c r="BO50" i="9" l="1"/>
  <c r="BM49" i="9" l="1"/>
  <c r="BJ49" i="9"/>
  <c r="BG49" i="9"/>
  <c r="BC49" i="9"/>
  <c r="BD49" i="9" s="1"/>
  <c r="AV49" i="9"/>
  <c r="AD49" i="9"/>
  <c r="BP49" i="9" s="1"/>
  <c r="BQ49" i="9" s="1"/>
  <c r="A49" i="9"/>
  <c r="BM48" i="9"/>
  <c r="BJ48" i="9"/>
  <c r="BG48" i="9"/>
  <c r="BC48" i="9"/>
  <c r="BD48" i="9" s="1"/>
  <c r="AV48" i="9"/>
  <c r="AD48" i="9"/>
  <c r="BP48" i="9" s="1"/>
  <c r="BQ48" i="9" s="1"/>
  <c r="A48" i="9"/>
  <c r="BM47" i="9"/>
  <c r="BJ47" i="9"/>
  <c r="BG47" i="9"/>
  <c r="BC47" i="9"/>
  <c r="BD47" i="9" s="1"/>
  <c r="AV47" i="9"/>
  <c r="AD47" i="9"/>
  <c r="AE47" i="9" s="1"/>
  <c r="A47" i="9"/>
  <c r="BM46" i="9"/>
  <c r="BJ46" i="9"/>
  <c r="BG46" i="9"/>
  <c r="BC46" i="9"/>
  <c r="BD46" i="9" s="1"/>
  <c r="AV46" i="9"/>
  <c r="AD46" i="9"/>
  <c r="AE46" i="9" s="1"/>
  <c r="A46" i="9"/>
  <c r="BM45" i="9"/>
  <c r="BJ45" i="9"/>
  <c r="BG45" i="9"/>
  <c r="BC45" i="9"/>
  <c r="BD45" i="9" s="1"/>
  <c r="AV45" i="9"/>
  <c r="AD45" i="9"/>
  <c r="A45" i="9"/>
  <c r="BM44" i="9"/>
  <c r="BJ44" i="9"/>
  <c r="BG44" i="9"/>
  <c r="BC44" i="9"/>
  <c r="BD44" i="9" s="1"/>
  <c r="AV44" i="9"/>
  <c r="AD44" i="9"/>
  <c r="A44" i="9"/>
  <c r="BH45" i="9" l="1"/>
  <c r="BP47" i="9"/>
  <c r="BQ47" i="9" s="1"/>
  <c r="AW49" i="9"/>
  <c r="BP45" i="9"/>
  <c r="BQ45" i="9" s="1"/>
  <c r="BN46" i="9"/>
  <c r="AE45" i="9"/>
  <c r="BK47" i="9"/>
  <c r="BK49" i="9"/>
  <c r="BE45" i="9"/>
  <c r="BE46" i="9"/>
  <c r="BH49" i="9"/>
  <c r="BN45" i="9"/>
  <c r="BH46" i="9"/>
  <c r="BN44" i="9"/>
  <c r="AE49" i="9"/>
  <c r="BE49" i="9"/>
  <c r="BN49" i="9"/>
  <c r="BP44" i="9"/>
  <c r="BQ44" i="9" s="1"/>
  <c r="BK46" i="9"/>
  <c r="BN48" i="9"/>
  <c r="AW45" i="9"/>
  <c r="BP46" i="9"/>
  <c r="BQ46" i="9" s="1"/>
  <c r="BN47" i="9"/>
  <c r="AW44" i="9"/>
  <c r="BE44" i="9"/>
  <c r="BK45" i="9"/>
  <c r="AW48" i="9"/>
  <c r="BE48" i="9"/>
  <c r="BH48" i="9"/>
  <c r="AW46" i="9"/>
  <c r="BE47" i="9"/>
  <c r="AE44" i="9"/>
  <c r="BH44" i="9"/>
  <c r="BK48" i="9"/>
  <c r="BH47" i="9"/>
  <c r="AE48" i="9"/>
  <c r="BK44" i="9"/>
  <c r="AW47" i="9"/>
  <c r="BO47" i="9" l="1"/>
  <c r="BO49" i="9"/>
  <c r="BO48" i="9"/>
  <c r="BO46" i="9"/>
  <c r="BO45" i="9"/>
  <c r="BO44" i="9"/>
  <c r="BM182" i="4" l="1"/>
  <c r="BJ182" i="4"/>
  <c r="BG182" i="4"/>
  <c r="BC182" i="4"/>
  <c r="BD182" i="4" s="1"/>
  <c r="AV182" i="4"/>
  <c r="AD182" i="4"/>
  <c r="AE182" i="4" s="1"/>
  <c r="A182" i="4"/>
  <c r="BM180" i="4"/>
  <c r="BJ180" i="4"/>
  <c r="BG180" i="4"/>
  <c r="BC180" i="4"/>
  <c r="BD180" i="4" s="1"/>
  <c r="AV180" i="4"/>
  <c r="AD180" i="4"/>
  <c r="A180" i="4"/>
  <c r="BM181" i="4"/>
  <c r="BJ181" i="4"/>
  <c r="BG181" i="4"/>
  <c r="BC181" i="4"/>
  <c r="BD181" i="4" s="1"/>
  <c r="AV181" i="4"/>
  <c r="AD181" i="4"/>
  <c r="AE181" i="4" s="1"/>
  <c r="A181" i="4"/>
  <c r="BM178" i="4"/>
  <c r="BJ178" i="4"/>
  <c r="BG178" i="4"/>
  <c r="BC178" i="4"/>
  <c r="BD178" i="4" s="1"/>
  <c r="AV178" i="4"/>
  <c r="AD178" i="4"/>
  <c r="AE178" i="4" s="1"/>
  <c r="A178" i="4"/>
  <c r="BM177" i="4"/>
  <c r="BJ177" i="4"/>
  <c r="BG177" i="4"/>
  <c r="BC177" i="4"/>
  <c r="BD177" i="4" s="1"/>
  <c r="AV177" i="4"/>
  <c r="AD177" i="4"/>
  <c r="A177" i="4"/>
  <c r="BP182" i="4" l="1"/>
  <c r="BQ182" i="4" s="1"/>
  <c r="BH180" i="4"/>
  <c r="BN181" i="4"/>
  <c r="AW178" i="4"/>
  <c r="BN182" i="4"/>
  <c r="AW182" i="4"/>
  <c r="BH182" i="4"/>
  <c r="BP180" i="4"/>
  <c r="BQ180" i="4" s="1"/>
  <c r="BE182" i="4"/>
  <c r="BK182" i="4"/>
  <c r="BP181" i="4"/>
  <c r="BQ181" i="4" s="1"/>
  <c r="AW180" i="4"/>
  <c r="AE180" i="4"/>
  <c r="BP177" i="4"/>
  <c r="BQ177" i="4" s="1"/>
  <c r="BE181" i="4"/>
  <c r="BN180" i="4"/>
  <c r="BK180" i="4"/>
  <c r="BK181" i="4"/>
  <c r="AW181" i="4"/>
  <c r="BE180" i="4"/>
  <c r="BH181" i="4"/>
  <c r="BN178" i="4"/>
  <c r="BH178" i="4"/>
  <c r="BK178" i="4"/>
  <c r="BE178" i="4"/>
  <c r="BP178" i="4"/>
  <c r="BQ178" i="4" s="1"/>
  <c r="BH177" i="4"/>
  <c r="AE177" i="4"/>
  <c r="BN177" i="4"/>
  <c r="BK177" i="4"/>
  <c r="AW177" i="4"/>
  <c r="BE177" i="4"/>
  <c r="BO178" i="4" l="1"/>
  <c r="BO180" i="4"/>
  <c r="BO182" i="4"/>
  <c r="BO181" i="4"/>
  <c r="BO177" i="4"/>
  <c r="AD8" i="6" l="1"/>
  <c r="AD9" i="6"/>
  <c r="AD10" i="6"/>
  <c r="AD11" i="6"/>
  <c r="AD12" i="6"/>
  <c r="AD13" i="6"/>
  <c r="AD14" i="6"/>
  <c r="AD15" i="6"/>
  <c r="AD16" i="6"/>
  <c r="AD17" i="6"/>
  <c r="AD18" i="6"/>
  <c r="AD19" i="6"/>
  <c r="AD9" i="9"/>
  <c r="AD10" i="9"/>
  <c r="AD11" i="9"/>
  <c r="AD12" i="9"/>
  <c r="AD14" i="9"/>
  <c r="AD15" i="9"/>
  <c r="AD16" i="9"/>
  <c r="AD17" i="9"/>
  <c r="AD18" i="9"/>
  <c r="AD19" i="9"/>
  <c r="AD21" i="9"/>
  <c r="AD23" i="9"/>
  <c r="AD24" i="9"/>
  <c r="AD25" i="9"/>
  <c r="AD26" i="9"/>
  <c r="AD27" i="9"/>
  <c r="AD29" i="9"/>
  <c r="AD30" i="9"/>
  <c r="AD31" i="9"/>
  <c r="AD33" i="9"/>
  <c r="AD34" i="9"/>
  <c r="AD35" i="9"/>
  <c r="AD36" i="9"/>
  <c r="AD38" i="9"/>
  <c r="AD39" i="9"/>
  <c r="AD40" i="9"/>
  <c r="AD41" i="9"/>
  <c r="AD42" i="9"/>
  <c r="AD8" i="9"/>
  <c r="AD9" i="8"/>
  <c r="AD10" i="8"/>
  <c r="AD11" i="8"/>
  <c r="AD12" i="8"/>
  <c r="AD13" i="8"/>
  <c r="AD14" i="8"/>
  <c r="AD15" i="8"/>
  <c r="AD16" i="8"/>
  <c r="AD17" i="8"/>
  <c r="AD18" i="8"/>
  <c r="AD19" i="8"/>
  <c r="AD20" i="8"/>
  <c r="AD22" i="8"/>
  <c r="AD23" i="8"/>
  <c r="AD24" i="8"/>
  <c r="AD25" i="8"/>
  <c r="AD26" i="8"/>
  <c r="AD27" i="8"/>
  <c r="AD28" i="8"/>
  <c r="AD29" i="8"/>
  <c r="AD30" i="8"/>
  <c r="AD31" i="8"/>
  <c r="AD32" i="8"/>
  <c r="AD33" i="8"/>
  <c r="AD34" i="8"/>
  <c r="AD35" i="8"/>
  <c r="AD36" i="8"/>
  <c r="AD37" i="8"/>
  <c r="AD38" i="8"/>
  <c r="AD39" i="8"/>
  <c r="AD40" i="8"/>
  <c r="AD41" i="8"/>
  <c r="AD42" i="8"/>
  <c r="AD43" i="8"/>
  <c r="AD44" i="8"/>
  <c r="AD45" i="8"/>
  <c r="AD47" i="8"/>
  <c r="AD48" i="8"/>
  <c r="AD49" i="8"/>
  <c r="AD50" i="8"/>
  <c r="AD51" i="8"/>
  <c r="AD52" i="8"/>
  <c r="AD53" i="8"/>
  <c r="AD54" i="8"/>
  <c r="AD55" i="8"/>
  <c r="AD56" i="8"/>
  <c r="AD57" i="8"/>
  <c r="AD59" i="8"/>
  <c r="AD60" i="8"/>
  <c r="AD61" i="8"/>
  <c r="AD62" i="8"/>
  <c r="AD63" i="8"/>
  <c r="AD64" i="8"/>
  <c r="AD65" i="8"/>
  <c r="AD66" i="8"/>
  <c r="AD67" i="8"/>
  <c r="AD68" i="8"/>
  <c r="AD70" i="8"/>
  <c r="AD71" i="8"/>
  <c r="AD72" i="8"/>
  <c r="AD73" i="8"/>
  <c r="AD74" i="8"/>
  <c r="AD75" i="8"/>
  <c r="AD76" i="8"/>
  <c r="AD77" i="8"/>
  <c r="AD78" i="8"/>
  <c r="AD79" i="8"/>
  <c r="AD80" i="8"/>
  <c r="AD81" i="8"/>
  <c r="AD82" i="8"/>
  <c r="AD83" i="8"/>
  <c r="AD84" i="8"/>
  <c r="AD85" i="8"/>
  <c r="AD86" i="8"/>
  <c r="AD87" i="8"/>
  <c r="AD88" i="8"/>
  <c r="AD89" i="8"/>
  <c r="AD90" i="8"/>
  <c r="AD91" i="8"/>
  <c r="AD92" i="8"/>
  <c r="AD93" i="8"/>
  <c r="AD94" i="8"/>
  <c r="AD95" i="8"/>
  <c r="AD96" i="8"/>
  <c r="AD97" i="8"/>
  <c r="AD98" i="8"/>
  <c r="AD99" i="8"/>
  <c r="AD100" i="8"/>
  <c r="AD101" i="8"/>
  <c r="AD102" i="8"/>
  <c r="AD104" i="8"/>
  <c r="AD105" i="8"/>
  <c r="AD106" i="8"/>
  <c r="AD107" i="8"/>
  <c r="AD108" i="8"/>
  <c r="AD109" i="8"/>
  <c r="AD110" i="8"/>
  <c r="AD111" i="8"/>
  <c r="AD112" i="8"/>
  <c r="AD113" i="8"/>
  <c r="AD114" i="8"/>
  <c r="AD115" i="8"/>
  <c r="AD116" i="8"/>
  <c r="AD117" i="8"/>
  <c r="AD118" i="8"/>
  <c r="AD119" i="8"/>
  <c r="AD120" i="8"/>
  <c r="AD121" i="8"/>
  <c r="AD122" i="8"/>
  <c r="AD123" i="8"/>
  <c r="AD124" i="8"/>
  <c r="AD125" i="8"/>
  <c r="AD126" i="8"/>
  <c r="AD127" i="8"/>
  <c r="AD128" i="8"/>
  <c r="AD129" i="8"/>
  <c r="AD130" i="8"/>
  <c r="AD131" i="8"/>
  <c r="AD132" i="8"/>
  <c r="AD133" i="8"/>
  <c r="AD134" i="8"/>
  <c r="AD135" i="8"/>
  <c r="AD136" i="8"/>
  <c r="AD137" i="8"/>
  <c r="AD138" i="8"/>
  <c r="AD139" i="8"/>
  <c r="AD140" i="8"/>
  <c r="AD141" i="8"/>
  <c r="AD142" i="8"/>
  <c r="AD143" i="8"/>
  <c r="AD144" i="8"/>
  <c r="AD145" i="8"/>
  <c r="AD146" i="8"/>
  <c r="AD147" i="8"/>
  <c r="AD148" i="8"/>
  <c r="AD149" i="8"/>
  <c r="AD8" i="8"/>
  <c r="AD8" i="7"/>
  <c r="AD9" i="7"/>
  <c r="AD10" i="7"/>
  <c r="AD11" i="7"/>
  <c r="AD12" i="7"/>
  <c r="AD14" i="7"/>
  <c r="AD15" i="7"/>
  <c r="AD16" i="7"/>
  <c r="AD17" i="7"/>
  <c r="AD18" i="7"/>
  <c r="AD19" i="7"/>
  <c r="AD20" i="7"/>
  <c r="AD21" i="7"/>
  <c r="AD22" i="7"/>
  <c r="AD23" i="7"/>
  <c r="AD24" i="7"/>
  <c r="AD25" i="7"/>
  <c r="AD26" i="7"/>
  <c r="AD27" i="7"/>
  <c r="AD28" i="7"/>
  <c r="AD29" i="7"/>
  <c r="AD30" i="7"/>
  <c r="AD31" i="7"/>
  <c r="AD32" i="7"/>
  <c r="AD33" i="7"/>
  <c r="AD34" i="7"/>
  <c r="AD35" i="7"/>
  <c r="AD9" i="14"/>
  <c r="AD11" i="14"/>
  <c r="AD12" i="14"/>
  <c r="AD13" i="14"/>
  <c r="AD14" i="14"/>
  <c r="AD15" i="14"/>
  <c r="AD16" i="14"/>
  <c r="AD17" i="14"/>
  <c r="AD18" i="14"/>
  <c r="AD19" i="14"/>
  <c r="AD20" i="14"/>
  <c r="AD21" i="14"/>
  <c r="AD22" i="14"/>
  <c r="AD23" i="14"/>
  <c r="AD24" i="14"/>
  <c r="AD25" i="14"/>
  <c r="AD26" i="14"/>
  <c r="AD27" i="14"/>
  <c r="AD28" i="14"/>
  <c r="AD29" i="14"/>
  <c r="AD30" i="14"/>
  <c r="AD31" i="14"/>
  <c r="AD32" i="14"/>
  <c r="AD33" i="14"/>
  <c r="AD34" i="14"/>
  <c r="AD35" i="14"/>
  <c r="AD36" i="14"/>
  <c r="AD37" i="14"/>
  <c r="AD38" i="14"/>
  <c r="AD40" i="14"/>
  <c r="AD41" i="14"/>
  <c r="AD42" i="14"/>
  <c r="AD43" i="14"/>
  <c r="AD45" i="14"/>
  <c r="AD46" i="14"/>
  <c r="AD47" i="14"/>
  <c r="AD48" i="14"/>
  <c r="AD49" i="14"/>
  <c r="AD50" i="14"/>
  <c r="AD51" i="14"/>
  <c r="AD53" i="14"/>
  <c r="AD54" i="14"/>
  <c r="AD55" i="14"/>
  <c r="AD56" i="14"/>
  <c r="AD57" i="14"/>
  <c r="AD58" i="14"/>
  <c r="AD59" i="14"/>
  <c r="AD60" i="14"/>
  <c r="AD62" i="14"/>
  <c r="AD63" i="14"/>
  <c r="AD64" i="14"/>
  <c r="AD65" i="14"/>
  <c r="AD66" i="14"/>
  <c r="AD68" i="14"/>
  <c r="AD69" i="14"/>
  <c r="AD70" i="14"/>
  <c r="AD72" i="14"/>
  <c r="AD73" i="14"/>
  <c r="AD74" i="14"/>
  <c r="AD75" i="14"/>
  <c r="AD76" i="14"/>
  <c r="AD77" i="14"/>
  <c r="AD78" i="14"/>
  <c r="AD79" i="14"/>
  <c r="AD80" i="14"/>
  <c r="AD81" i="14"/>
  <c r="AD8" i="1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9" i="4"/>
  <c r="AD30" i="4"/>
  <c r="AD31" i="4"/>
  <c r="AD32" i="4"/>
  <c r="AD24" i="4"/>
  <c r="AD25" i="4"/>
  <c r="AD26" i="4"/>
  <c r="AD27" i="4"/>
  <c r="AD28" i="4"/>
  <c r="AD34" i="4"/>
  <c r="AD35" i="4"/>
  <c r="AD36" i="4"/>
  <c r="AD37" i="4"/>
  <c r="AD38" i="4"/>
  <c r="AD39" i="4"/>
  <c r="AD40" i="4"/>
  <c r="AD42" i="4"/>
  <c r="AD43" i="4"/>
  <c r="AD44" i="4"/>
  <c r="AD45" i="4"/>
  <c r="AD46" i="4"/>
  <c r="AD47" i="4"/>
  <c r="AD48" i="4"/>
  <c r="AD49" i="4"/>
  <c r="AD50" i="4"/>
  <c r="AD51" i="4"/>
  <c r="AD52" i="4"/>
  <c r="AD53" i="4"/>
  <c r="AD54" i="4"/>
  <c r="AD55" i="4"/>
  <c r="AD56" i="4"/>
  <c r="AD57" i="4"/>
  <c r="AD58" i="4"/>
  <c r="AD59" i="4"/>
  <c r="AD60" i="4"/>
  <c r="AD61" i="4"/>
  <c r="AD62" i="4"/>
  <c r="AD63" i="4"/>
  <c r="AD64" i="4"/>
  <c r="AD65" i="4"/>
  <c r="AD66" i="4"/>
  <c r="AD67" i="4"/>
  <c r="AD69" i="4"/>
  <c r="AD70" i="4"/>
  <c r="AD71" i="4"/>
  <c r="AD72" i="4"/>
  <c r="AD73" i="4"/>
  <c r="AD74" i="4"/>
  <c r="AD75" i="4"/>
  <c r="AD76" i="4"/>
  <c r="AD77" i="4"/>
  <c r="AD78" i="4"/>
  <c r="AD80" i="4"/>
  <c r="AD81" i="4"/>
  <c r="AD82" i="4"/>
  <c r="AD83" i="4"/>
  <c r="AD84" i="4"/>
  <c r="AD85" i="4"/>
  <c r="AD86" i="4"/>
  <c r="AD88" i="4"/>
  <c r="AD89" i="4"/>
  <c r="AD90" i="4"/>
  <c r="AD91" i="4"/>
  <c r="AD92" i="4"/>
  <c r="AD93" i="4"/>
  <c r="AD95" i="4"/>
  <c r="AD96" i="4"/>
  <c r="AD97" i="4"/>
  <c r="AD98" i="4"/>
  <c r="AD99" i="4"/>
  <c r="AD100" i="4"/>
  <c r="AD101" i="4"/>
  <c r="AD103" i="4"/>
  <c r="AD104" i="4"/>
  <c r="AD105" i="4"/>
  <c r="AD106" i="4"/>
  <c r="AD107" i="4"/>
  <c r="AD108" i="4"/>
  <c r="AD109" i="4"/>
  <c r="AD111" i="4"/>
  <c r="AD112" i="4"/>
  <c r="AD113" i="4"/>
  <c r="AD114" i="4"/>
  <c r="AD115" i="4"/>
  <c r="AD116" i="4"/>
  <c r="AD117" i="4"/>
  <c r="AD118" i="4"/>
  <c r="AD119" i="4"/>
  <c r="AD121" i="4"/>
  <c r="AD122" i="4"/>
  <c r="AD124" i="4"/>
  <c r="AD125" i="4"/>
  <c r="AD126" i="4"/>
  <c r="AD127" i="4"/>
  <c r="AD128" i="4"/>
  <c r="AD129" i="4"/>
  <c r="AD130" i="4"/>
  <c r="AD132" i="4"/>
  <c r="AD133" i="4"/>
  <c r="AD134" i="4"/>
  <c r="AD135" i="4"/>
  <c r="AD136" i="4"/>
  <c r="AD137" i="4"/>
  <c r="AD138" i="4"/>
  <c r="AD139" i="4"/>
  <c r="AD140" i="4"/>
  <c r="AD142" i="4"/>
  <c r="AD143" i="4"/>
  <c r="AD144" i="4"/>
  <c r="AD145" i="4"/>
  <c r="AD146" i="4"/>
  <c r="AD147" i="4"/>
  <c r="AD148" i="4"/>
  <c r="AD149" i="4"/>
  <c r="AD150" i="4"/>
  <c r="AD151" i="4"/>
  <c r="AD152" i="4"/>
  <c r="AD153" i="4"/>
  <c r="AD154" i="4"/>
  <c r="AD155" i="4"/>
  <c r="AD156" i="4"/>
  <c r="AD157" i="4"/>
  <c r="AD158" i="4"/>
  <c r="AD159" i="4"/>
  <c r="AD160" i="4"/>
  <c r="AD161" i="4"/>
  <c r="AD162" i="4"/>
  <c r="AD163" i="4"/>
  <c r="AD164" i="4"/>
  <c r="AD166" i="4"/>
  <c r="AD168" i="4"/>
  <c r="AD169" i="4"/>
  <c r="AD171" i="4"/>
  <c r="AD172" i="4"/>
  <c r="AD173" i="4"/>
  <c r="AD174" i="4"/>
  <c r="AD175" i="4"/>
  <c r="AD179" i="4"/>
  <c r="AD176" i="4"/>
  <c r="AD183" i="4"/>
  <c r="AD184" i="4"/>
  <c r="AD185" i="4"/>
  <c r="AD186" i="4"/>
  <c r="AD187" i="4"/>
  <c r="AD188" i="4"/>
  <c r="AD189" i="4"/>
  <c r="AD190" i="4"/>
  <c r="AD191" i="4"/>
  <c r="AD192" i="4"/>
  <c r="AD193" i="4"/>
  <c r="AD194" i="4"/>
  <c r="AD195" i="4"/>
  <c r="AD196" i="4"/>
  <c r="AD197" i="4"/>
  <c r="AD198" i="4"/>
  <c r="AD199" i="4"/>
  <c r="AD200" i="4"/>
  <c r="AD201" i="4"/>
  <c r="AD202" i="4"/>
  <c r="AD203" i="4"/>
  <c r="AD204" i="4"/>
  <c r="AE204" i="4" s="1"/>
  <c r="AD205" i="4"/>
  <c r="AD206" i="4"/>
  <c r="AE206" i="4" s="1"/>
  <c r="AD207" i="4"/>
  <c r="AE207" i="4" s="1"/>
  <c r="AD208" i="4"/>
  <c r="AE208" i="4" s="1"/>
  <c r="AD209" i="4"/>
  <c r="AE209" i="4" s="1"/>
  <c r="AD210" i="4"/>
  <c r="AE210" i="4" s="1"/>
  <c r="AD211" i="4"/>
  <c r="AE211" i="4" s="1"/>
  <c r="AD212" i="4"/>
  <c r="AD213" i="4"/>
  <c r="AD214" i="4"/>
  <c r="AE214" i="4" s="1"/>
  <c r="AD215" i="4"/>
  <c r="AE215" i="4" s="1"/>
  <c r="AD216" i="4"/>
  <c r="AE216" i="4" s="1"/>
  <c r="AD217" i="4"/>
  <c r="AE217" i="4" s="1"/>
  <c r="AD218" i="4"/>
  <c r="AE218" i="4" s="1"/>
  <c r="AD219" i="4"/>
  <c r="AD220" i="4"/>
  <c r="AE220" i="4" s="1"/>
  <c r="AD221" i="4"/>
  <c r="AE221" i="4" s="1"/>
  <c r="AD222" i="4"/>
  <c r="AD223" i="4"/>
  <c r="AE223" i="4" s="1"/>
  <c r="AD224" i="4"/>
  <c r="AE224" i="4" s="1"/>
  <c r="AD225" i="4"/>
  <c r="AE225" i="4" s="1"/>
  <c r="AD226" i="4"/>
  <c r="AE226" i="4" s="1"/>
  <c r="AD228" i="4"/>
  <c r="AD229" i="4"/>
  <c r="AD230" i="4"/>
  <c r="AD231" i="4"/>
  <c r="AD232" i="4"/>
  <c r="AD234" i="4"/>
  <c r="AD235" i="4"/>
  <c r="AD236" i="4"/>
  <c r="AD237" i="4"/>
  <c r="AD238" i="4"/>
  <c r="AD239" i="4"/>
  <c r="AD240" i="4"/>
  <c r="AD241" i="4"/>
  <c r="AD242" i="4"/>
  <c r="AD243" i="4"/>
  <c r="AD245" i="4"/>
  <c r="AD246" i="4"/>
  <c r="AD248" i="4"/>
  <c r="AD249" i="4"/>
  <c r="AD250" i="4"/>
  <c r="AD251" i="4"/>
  <c r="AD252" i="4"/>
  <c r="AD253" i="4"/>
  <c r="AD254" i="4"/>
  <c r="AD255" i="4"/>
  <c r="AD256" i="4"/>
  <c r="AD258" i="4"/>
  <c r="AD259" i="4"/>
  <c r="AD261" i="4"/>
  <c r="AD262" i="4"/>
  <c r="AD263" i="4"/>
  <c r="AD265" i="4"/>
  <c r="AD266" i="4"/>
  <c r="AD267" i="4"/>
  <c r="AD268" i="4"/>
  <c r="AD269" i="4"/>
  <c r="AD271" i="4"/>
  <c r="AD272" i="4"/>
  <c r="AD273" i="4"/>
  <c r="AD274" i="4"/>
  <c r="AD275" i="4"/>
  <c r="AD276" i="4"/>
  <c r="AD277" i="4"/>
  <c r="AD278" i="4"/>
  <c r="AD279" i="4"/>
  <c r="AD280" i="4"/>
  <c r="AD281" i="4"/>
  <c r="AD282" i="4"/>
  <c r="AD8" i="4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49" i="3"/>
  <c r="AD50" i="3"/>
  <c r="AD51" i="3"/>
  <c r="AD52" i="3"/>
  <c r="AD54" i="3"/>
  <c r="AD55" i="3"/>
  <c r="AD56" i="3"/>
  <c r="AD57" i="3"/>
  <c r="AD58" i="3"/>
  <c r="AD59" i="3"/>
  <c r="AD60" i="3"/>
  <c r="AD61" i="3"/>
  <c r="AD62" i="3"/>
  <c r="AD63" i="3"/>
  <c r="AD64" i="3"/>
  <c r="AD65" i="3"/>
  <c r="AD66" i="3"/>
  <c r="AD67" i="3"/>
  <c r="AD68" i="3"/>
  <c r="AD69" i="3"/>
  <c r="AD70" i="3"/>
  <c r="AD71" i="3"/>
  <c r="AD72" i="3"/>
  <c r="AD73" i="3"/>
  <c r="AD74" i="3"/>
  <c r="AD75" i="3"/>
  <c r="AD76" i="3"/>
  <c r="AD77" i="3"/>
  <c r="AD78" i="3"/>
  <c r="AD79" i="3"/>
  <c r="AD80" i="3"/>
  <c r="AD81" i="3"/>
  <c r="AD83" i="3"/>
  <c r="AD84" i="3"/>
  <c r="AD85" i="3"/>
  <c r="AD86" i="3"/>
  <c r="AD87" i="3"/>
  <c r="AD88" i="3"/>
  <c r="AD89" i="3"/>
  <c r="AD90" i="3"/>
  <c r="AD91" i="3"/>
  <c r="AD92" i="3"/>
  <c r="AD93" i="3"/>
  <c r="AD94" i="3"/>
  <c r="AD95" i="3"/>
  <c r="AD96" i="3"/>
  <c r="AD97" i="3"/>
  <c r="AD98" i="3"/>
  <c r="AD99" i="3"/>
  <c r="AD100" i="3"/>
  <c r="AD101" i="3"/>
  <c r="AD102" i="3"/>
  <c r="AD103" i="3"/>
  <c r="AD104" i="3"/>
  <c r="AD105" i="3"/>
  <c r="AD106" i="3"/>
  <c r="AD107" i="3"/>
  <c r="AD108" i="3"/>
  <c r="AD109" i="3"/>
  <c r="AD110" i="3"/>
  <c r="AD111" i="3"/>
  <c r="AD112" i="3"/>
  <c r="AD113" i="3"/>
  <c r="AD114" i="3"/>
  <c r="AD115" i="3"/>
  <c r="AD116" i="3"/>
  <c r="AD117" i="3"/>
  <c r="AD118" i="3"/>
  <c r="AD119" i="3"/>
  <c r="AD120" i="3"/>
  <c r="AD122" i="3"/>
  <c r="AD123" i="3"/>
  <c r="AD124" i="3"/>
  <c r="AD125" i="3"/>
  <c r="AD126" i="3"/>
  <c r="AD127" i="3"/>
  <c r="AD128" i="3"/>
  <c r="AD129" i="3"/>
  <c r="AD130" i="3"/>
  <c r="AD131" i="3"/>
  <c r="AD132" i="3"/>
  <c r="AD133" i="3"/>
  <c r="AD134" i="3"/>
  <c r="AD135" i="3"/>
  <c r="AD136" i="3"/>
  <c r="AD137" i="3"/>
  <c r="AD138" i="3"/>
  <c r="AD139" i="3"/>
  <c r="AD140" i="3"/>
  <c r="AD141" i="3"/>
  <c r="AD142" i="3"/>
  <c r="AD143" i="3"/>
  <c r="AD144" i="3"/>
  <c r="AD145" i="3"/>
  <c r="AD146" i="3"/>
  <c r="AD147" i="3"/>
  <c r="AD148" i="3"/>
  <c r="AD150" i="3"/>
  <c r="AD151" i="3"/>
  <c r="AD152" i="3"/>
  <c r="AD153" i="3"/>
  <c r="AD154" i="3"/>
  <c r="AD155" i="3"/>
  <c r="AD156" i="3"/>
  <c r="AD157" i="3"/>
  <c r="AD158" i="3"/>
  <c r="AD159" i="3"/>
  <c r="AD160" i="3"/>
  <c r="AD161" i="3"/>
  <c r="AD162" i="3"/>
  <c r="AD163" i="3"/>
  <c r="AD164" i="3"/>
  <c r="AD165" i="3"/>
  <c r="AD166" i="3"/>
  <c r="AD167" i="3"/>
  <c r="AD168" i="3"/>
  <c r="AD169" i="3"/>
  <c r="AD170" i="3"/>
  <c r="AD171" i="3"/>
  <c r="AD173" i="3"/>
  <c r="AD174" i="3"/>
  <c r="AD175" i="3"/>
  <c r="AD176" i="3"/>
  <c r="AD177" i="3"/>
  <c r="AD178" i="3"/>
  <c r="AD179" i="3"/>
  <c r="AD180" i="3"/>
  <c r="AD181" i="3"/>
  <c r="AD182" i="3"/>
  <c r="AD183" i="3"/>
  <c r="AD8" i="3"/>
  <c r="BC8" i="3"/>
  <c r="AD78" i="2"/>
  <c r="AD79" i="2"/>
  <c r="AD59" i="2"/>
  <c r="AD60" i="2"/>
  <c r="AD61" i="2"/>
  <c r="AD62" i="2"/>
  <c r="AD63" i="2"/>
  <c r="AD64" i="2"/>
  <c r="AD65" i="2"/>
  <c r="AD66" i="2"/>
  <c r="AD67" i="2"/>
  <c r="AD68" i="2"/>
  <c r="AD69" i="2"/>
  <c r="AD70" i="2"/>
  <c r="AD71" i="2"/>
  <c r="AD72" i="2"/>
  <c r="AD73" i="2"/>
  <c r="AD74" i="2"/>
  <c r="AD75" i="2"/>
  <c r="AD76" i="2"/>
  <c r="AD42" i="2"/>
  <c r="AD43" i="2"/>
  <c r="AD44" i="2"/>
  <c r="AD45" i="2"/>
  <c r="AD46" i="2"/>
  <c r="AD47" i="2"/>
  <c r="AD48" i="2"/>
  <c r="AD49" i="2"/>
  <c r="AD50" i="2"/>
  <c r="AD51" i="2"/>
  <c r="AD52" i="2"/>
  <c r="AD53" i="2"/>
  <c r="AD54" i="2"/>
  <c r="AD55" i="2"/>
  <c r="AD56" i="2"/>
  <c r="AD5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203" i="4"/>
  <c r="BC203" i="4"/>
  <c r="BD203" i="4" s="1"/>
  <c r="BG203" i="4"/>
  <c r="BJ203" i="4"/>
  <c r="BM203" i="4"/>
  <c r="A204" i="4"/>
  <c r="BC204" i="4"/>
  <c r="BD204" i="4" s="1"/>
  <c r="BG204" i="4"/>
  <c r="BJ204" i="4"/>
  <c r="BM204" i="4"/>
  <c r="A205" i="4"/>
  <c r="BC205" i="4"/>
  <c r="BD205" i="4" s="1"/>
  <c r="BG205" i="4"/>
  <c r="BJ205" i="4"/>
  <c r="BM205" i="4"/>
  <c r="A206" i="4"/>
  <c r="BC206" i="4"/>
  <c r="BD206" i="4" s="1"/>
  <c r="BG206" i="4"/>
  <c r="BJ206" i="4"/>
  <c r="BM206" i="4"/>
  <c r="A207" i="4"/>
  <c r="BC207" i="4"/>
  <c r="BG207" i="4"/>
  <c r="BJ207" i="4"/>
  <c r="BM207" i="4"/>
  <c r="A208" i="4"/>
  <c r="BC208" i="4"/>
  <c r="BD208" i="4" s="1"/>
  <c r="BG208" i="4"/>
  <c r="BJ208" i="4"/>
  <c r="BM208" i="4"/>
  <c r="A209" i="4"/>
  <c r="BC209" i="4"/>
  <c r="BD209" i="4" s="1"/>
  <c r="BG209" i="4"/>
  <c r="BJ209" i="4"/>
  <c r="BM209" i="4"/>
  <c r="A210" i="4"/>
  <c r="AV210" i="4"/>
  <c r="BC210" i="4"/>
  <c r="BD210" i="4" s="1"/>
  <c r="BG210" i="4"/>
  <c r="BJ210" i="4"/>
  <c r="BM210" i="4"/>
  <c r="A211" i="4"/>
  <c r="BC211" i="4"/>
  <c r="BD211" i="4" s="1"/>
  <c r="BG211" i="4"/>
  <c r="BJ211" i="4"/>
  <c r="BM211" i="4"/>
  <c r="A212" i="4"/>
  <c r="BC212" i="4"/>
  <c r="BD212" i="4" s="1"/>
  <c r="BG212" i="4"/>
  <c r="BJ212" i="4"/>
  <c r="BM212" i="4"/>
  <c r="A213" i="4"/>
  <c r="BC213" i="4"/>
  <c r="BD213" i="4" s="1"/>
  <c r="BG213" i="4"/>
  <c r="BJ213" i="4"/>
  <c r="BM213" i="4"/>
  <c r="A214" i="4"/>
  <c r="BC214" i="4"/>
  <c r="BD214" i="4" s="1"/>
  <c r="BG214" i="4"/>
  <c r="BJ214" i="4"/>
  <c r="BM214" i="4"/>
  <c r="A215" i="4"/>
  <c r="BC215" i="4"/>
  <c r="BD215" i="4" s="1"/>
  <c r="BG215" i="4"/>
  <c r="BJ215" i="4"/>
  <c r="BM215" i="4"/>
  <c r="A216" i="4"/>
  <c r="BC216" i="4"/>
  <c r="BD216" i="4" s="1"/>
  <c r="BG216" i="4"/>
  <c r="BJ216" i="4"/>
  <c r="BM216" i="4"/>
  <c r="A217" i="4"/>
  <c r="BC217" i="4"/>
  <c r="BD217" i="4" s="1"/>
  <c r="BG217" i="4"/>
  <c r="BJ217" i="4"/>
  <c r="BM217" i="4"/>
  <c r="A218" i="4"/>
  <c r="BC218" i="4"/>
  <c r="BD218" i="4" s="1"/>
  <c r="BG218" i="4"/>
  <c r="BJ218" i="4"/>
  <c r="BM218" i="4"/>
  <c r="A219" i="4"/>
  <c r="BC219" i="4"/>
  <c r="BD219" i="4" s="1"/>
  <c r="BG219" i="4"/>
  <c r="BJ219" i="4"/>
  <c r="BM219" i="4"/>
  <c r="A220" i="4"/>
  <c r="BC220" i="4"/>
  <c r="BD220" i="4" s="1"/>
  <c r="BG220" i="4"/>
  <c r="BJ220" i="4"/>
  <c r="BM220" i="4"/>
  <c r="A221" i="4"/>
  <c r="BC221" i="4"/>
  <c r="BD221" i="4" s="1"/>
  <c r="BG221" i="4"/>
  <c r="BJ221" i="4"/>
  <c r="BM221" i="4"/>
  <c r="A222" i="4"/>
  <c r="AE222" i="4"/>
  <c r="BC222" i="4"/>
  <c r="BD222" i="4" s="1"/>
  <c r="BG222" i="4"/>
  <c r="BJ222" i="4"/>
  <c r="BM222" i="4"/>
  <c r="A223" i="4"/>
  <c r="BC223" i="4"/>
  <c r="BD223" i="4" s="1"/>
  <c r="BG223" i="4"/>
  <c r="BJ223" i="4"/>
  <c r="BM223" i="4"/>
  <c r="A224" i="4"/>
  <c r="BC224" i="4"/>
  <c r="BD224" i="4" s="1"/>
  <c r="BG224" i="4"/>
  <c r="BJ224" i="4"/>
  <c r="BM224" i="4"/>
  <c r="A225" i="4"/>
  <c r="BC225" i="4"/>
  <c r="BD225" i="4" s="1"/>
  <c r="BG225" i="4"/>
  <c r="BJ225" i="4"/>
  <c r="BM225" i="4"/>
  <c r="A226" i="4"/>
  <c r="BC226" i="4"/>
  <c r="BD226" i="4" s="1"/>
  <c r="BG226" i="4"/>
  <c r="BJ226" i="4"/>
  <c r="BM226" i="4"/>
  <c r="BP207" i="4" l="1"/>
  <c r="BQ207" i="4" s="1"/>
  <c r="AV221" i="4"/>
  <c r="BH221" i="4" s="1"/>
  <c r="BP214" i="4"/>
  <c r="BQ214" i="4" s="1"/>
  <c r="AV225" i="4"/>
  <c r="AW225" i="4" s="1"/>
  <c r="AV205" i="4"/>
  <c r="BK205" i="4" s="1"/>
  <c r="AV203" i="4"/>
  <c r="AW203" i="4" s="1"/>
  <c r="AV204" i="4"/>
  <c r="BK204" i="4" s="1"/>
  <c r="AV220" i="4"/>
  <c r="BE220" i="4" s="1"/>
  <c r="BP223" i="4"/>
  <c r="BQ223" i="4" s="1"/>
  <c r="BP213" i="4"/>
  <c r="BQ213" i="4" s="1"/>
  <c r="BD207" i="4"/>
  <c r="BP212" i="4"/>
  <c r="BQ212" i="4" s="1"/>
  <c r="BP225" i="4"/>
  <c r="BQ225" i="4" s="1"/>
  <c r="BP224" i="4"/>
  <c r="BQ224" i="4" s="1"/>
  <c r="BP219" i="4"/>
  <c r="BQ219" i="4" s="1"/>
  <c r="BP203" i="4"/>
  <c r="BQ203" i="4" s="1"/>
  <c r="AE219" i="4"/>
  <c r="AE203" i="4"/>
  <c r="BP218" i="4"/>
  <c r="BQ218" i="4" s="1"/>
  <c r="AE213" i="4"/>
  <c r="BP226" i="4"/>
  <c r="BQ226" i="4" s="1"/>
  <c r="AE212" i="4"/>
  <c r="BP208" i="4"/>
  <c r="BQ208" i="4" s="1"/>
  <c r="AV216" i="4"/>
  <c r="BN216" i="4" s="1"/>
  <c r="AW210" i="4"/>
  <c r="BE210" i="4"/>
  <c r="BP204" i="4"/>
  <c r="BQ204" i="4" s="1"/>
  <c r="BP209" i="4"/>
  <c r="BQ209" i="4" s="1"/>
  <c r="AV215" i="4"/>
  <c r="AW215" i="4" s="1"/>
  <c r="BN221" i="4"/>
  <c r="AV219" i="4"/>
  <c r="BP205" i="4"/>
  <c r="BQ205" i="4" s="1"/>
  <c r="AV224" i="4"/>
  <c r="AV212" i="4"/>
  <c r="AV206" i="4"/>
  <c r="AV207" i="4"/>
  <c r="BP210" i="4"/>
  <c r="BQ210" i="4" s="1"/>
  <c r="BP216" i="4"/>
  <c r="BQ216" i="4" s="1"/>
  <c r="BP222" i="4"/>
  <c r="BQ222" i="4" s="1"/>
  <c r="AV208" i="4"/>
  <c r="BH210" i="4"/>
  <c r="BK210" i="4"/>
  <c r="BN210" i="4"/>
  <c r="BP221" i="4"/>
  <c r="BQ221" i="4" s="1"/>
  <c r="BP215" i="4"/>
  <c r="BQ215" i="4" s="1"/>
  <c r="BP211" i="4"/>
  <c r="BQ211" i="4" s="1"/>
  <c r="AV209" i="4"/>
  <c r="BP206" i="4"/>
  <c r="BQ206" i="4" s="1"/>
  <c r="BP220" i="4"/>
  <c r="BQ220" i="4" s="1"/>
  <c r="BP217" i="4"/>
  <c r="BQ217" i="4" s="1"/>
  <c r="AV217" i="4"/>
  <c r="AV226" i="4"/>
  <c r="AE205" i="4"/>
  <c r="AW204" i="4" l="1"/>
  <c r="BE221" i="4"/>
  <c r="BK216" i="4"/>
  <c r="AW221" i="4"/>
  <c r="BN204" i="4"/>
  <c r="AV223" i="4"/>
  <c r="BK223" i="4" s="1"/>
  <c r="BK221" i="4"/>
  <c r="BO221" i="4" s="1"/>
  <c r="BH220" i="4"/>
  <c r="BK220" i="4"/>
  <c r="AV214" i="4"/>
  <c r="BN214" i="4" s="1"/>
  <c r="BN225" i="4"/>
  <c r="BK225" i="4"/>
  <c r="BH225" i="4"/>
  <c r="BE225" i="4"/>
  <c r="BN205" i="4"/>
  <c r="BH204" i="4"/>
  <c r="BE204" i="4"/>
  <c r="BO204" i="4" s="1"/>
  <c r="AV218" i="4"/>
  <c r="AW218" i="4" s="1"/>
  <c r="BE205" i="4"/>
  <c r="AW205" i="4"/>
  <c r="BK203" i="4"/>
  <c r="BN203" i="4"/>
  <c r="BE203" i="4"/>
  <c r="BH203" i="4"/>
  <c r="BH205" i="4"/>
  <c r="AW220" i="4"/>
  <c r="BN220" i="4"/>
  <c r="BO210" i="4"/>
  <c r="BK215" i="4"/>
  <c r="AW216" i="4"/>
  <c r="BE216" i="4"/>
  <c r="BH216" i="4"/>
  <c r="BN215" i="4"/>
  <c r="BH215" i="4"/>
  <c r="BE215" i="4"/>
  <c r="AV213" i="4"/>
  <c r="BN206" i="4"/>
  <c r="AW206" i="4"/>
  <c r="BK206" i="4"/>
  <c r="BE206" i="4"/>
  <c r="BH206" i="4"/>
  <c r="AW224" i="4"/>
  <c r="BE224" i="4"/>
  <c r="BH224" i="4"/>
  <c r="BN224" i="4"/>
  <c r="BK224" i="4"/>
  <c r="AW219" i="4"/>
  <c r="BH219" i="4"/>
  <c r="BE219" i="4"/>
  <c r="BK219" i="4"/>
  <c r="BN219" i="4"/>
  <c r="BH226" i="4"/>
  <c r="BN226" i="4"/>
  <c r="BK226" i="4"/>
  <c r="AW226" i="4"/>
  <c r="BE226" i="4"/>
  <c r="AW207" i="4"/>
  <c r="BN207" i="4"/>
  <c r="BE207" i="4"/>
  <c r="BK207" i="4"/>
  <c r="BH207" i="4"/>
  <c r="AV222" i="4"/>
  <c r="BN217" i="4"/>
  <c r="AW217" i="4"/>
  <c r="BH217" i="4"/>
  <c r="BE217" i="4"/>
  <c r="BK217" i="4"/>
  <c r="BE209" i="4"/>
  <c r="BH209" i="4"/>
  <c r="BK209" i="4"/>
  <c r="AW209" i="4"/>
  <c r="BN209" i="4"/>
  <c r="AW212" i="4"/>
  <c r="BK212" i="4"/>
  <c r="BH212" i="4"/>
  <c r="BE212" i="4"/>
  <c r="BN212" i="4"/>
  <c r="AV211" i="4"/>
  <c r="BH208" i="4"/>
  <c r="AW208" i="4"/>
  <c r="BE208" i="4"/>
  <c r="BK208" i="4"/>
  <c r="BN208" i="4"/>
  <c r="BE223" i="4" l="1"/>
  <c r="BH223" i="4"/>
  <c r="BN223" i="4"/>
  <c r="AW223" i="4"/>
  <c r="BO223" i="4" s="1"/>
  <c r="BO203" i="4"/>
  <c r="BH214" i="4"/>
  <c r="BO220" i="4"/>
  <c r="BE214" i="4"/>
  <c r="AW214" i="4"/>
  <c r="BO225" i="4"/>
  <c r="BK214" i="4"/>
  <c r="BO205" i="4"/>
  <c r="BN218" i="4"/>
  <c r="BK218" i="4"/>
  <c r="BH218" i="4"/>
  <c r="BE218" i="4"/>
  <c r="BO218" i="4" s="1"/>
  <c r="BO216" i="4"/>
  <c r="BO215" i="4"/>
  <c r="BO206" i="4"/>
  <c r="AW213" i="4"/>
  <c r="BE213" i="4"/>
  <c r="BN213" i="4"/>
  <c r="BH213" i="4"/>
  <c r="BK213" i="4"/>
  <c r="BO219" i="4"/>
  <c r="BO226" i="4"/>
  <c r="BN211" i="4"/>
  <c r="BH211" i="4"/>
  <c r="BK211" i="4"/>
  <c r="AW211" i="4"/>
  <c r="BE211" i="4"/>
  <c r="BO212" i="4"/>
  <c r="BO224" i="4"/>
  <c r="BN222" i="4"/>
  <c r="BK222" i="4"/>
  <c r="BH222" i="4"/>
  <c r="AW222" i="4"/>
  <c r="BE222" i="4"/>
  <c r="BO209" i="4"/>
  <c r="BO208" i="4"/>
  <c r="BO217" i="4"/>
  <c r="BO207" i="4"/>
  <c r="BO214" i="4" l="1"/>
  <c r="BO211" i="4"/>
  <c r="BO222" i="4"/>
  <c r="BO213" i="4"/>
  <c r="BM183" i="3" l="1"/>
  <c r="BJ183" i="3"/>
  <c r="BG183" i="3"/>
  <c r="BC183" i="3"/>
  <c r="BD183" i="3" s="1"/>
  <c r="AE183" i="3"/>
  <c r="A183" i="3"/>
  <c r="BM182" i="3"/>
  <c r="BJ182" i="3"/>
  <c r="BG182" i="3"/>
  <c r="BC182" i="3"/>
  <c r="BD182" i="3" s="1"/>
  <c r="AE182" i="3"/>
  <c r="A182" i="3"/>
  <c r="BM181" i="3"/>
  <c r="BJ181" i="3"/>
  <c r="BG181" i="3"/>
  <c r="BC181" i="3"/>
  <c r="BD181" i="3" s="1"/>
  <c r="AE181" i="3"/>
  <c r="A181" i="3"/>
  <c r="BM180" i="3"/>
  <c r="BJ180" i="3"/>
  <c r="BG180" i="3"/>
  <c r="BC180" i="3"/>
  <c r="BD180" i="3" s="1"/>
  <c r="A180" i="3"/>
  <c r="BM179" i="3"/>
  <c r="BJ179" i="3"/>
  <c r="BG179" i="3"/>
  <c r="BC179" i="3"/>
  <c r="BD179" i="3" s="1"/>
  <c r="AE179" i="3"/>
  <c r="A179" i="3"/>
  <c r="BM178" i="3"/>
  <c r="BJ178" i="3"/>
  <c r="BG178" i="3"/>
  <c r="BC178" i="3"/>
  <c r="BD178" i="3" s="1"/>
  <c r="AE178" i="3"/>
  <c r="A178" i="3"/>
  <c r="BM177" i="3"/>
  <c r="BJ177" i="3"/>
  <c r="BG177" i="3"/>
  <c r="BC177" i="3"/>
  <c r="BD177" i="3" s="1"/>
  <c r="AE177" i="3"/>
  <c r="A177" i="3"/>
  <c r="BM176" i="3"/>
  <c r="BJ176" i="3"/>
  <c r="BG176" i="3"/>
  <c r="BC176" i="3"/>
  <c r="BD176" i="3" s="1"/>
  <c r="A176" i="3"/>
  <c r="BM175" i="3"/>
  <c r="BJ175" i="3"/>
  <c r="BG175" i="3"/>
  <c r="BC175" i="3"/>
  <c r="BD175" i="3" s="1"/>
  <c r="AE175" i="3"/>
  <c r="A175" i="3"/>
  <c r="BM174" i="3"/>
  <c r="BJ174" i="3"/>
  <c r="BG174" i="3"/>
  <c r="BC174" i="3"/>
  <c r="BD174" i="3" s="1"/>
  <c r="A174" i="3"/>
  <c r="BM173" i="3"/>
  <c r="BJ173" i="3"/>
  <c r="BG173" i="3"/>
  <c r="BC173" i="3"/>
  <c r="BD173" i="3" s="1"/>
  <c r="A173" i="3"/>
  <c r="BP181" i="3" l="1"/>
  <c r="BQ181" i="3" s="1"/>
  <c r="BP182" i="3"/>
  <c r="BQ182" i="3" s="1"/>
  <c r="BP183" i="3"/>
  <c r="BQ183" i="3" s="1"/>
  <c r="BP177" i="3"/>
  <c r="BQ177" i="3" s="1"/>
  <c r="BP178" i="3"/>
  <c r="BQ178" i="3" s="1"/>
  <c r="BP179" i="3"/>
  <c r="BQ179" i="3" s="1"/>
  <c r="BP180" i="3"/>
  <c r="BQ180" i="3" s="1"/>
  <c r="AE180" i="3"/>
  <c r="BP175" i="3"/>
  <c r="BQ175" i="3" s="1"/>
  <c r="BP174" i="3"/>
  <c r="BQ174" i="3" s="1"/>
  <c r="BP176" i="3"/>
  <c r="BQ176" i="3" s="1"/>
  <c r="AE176" i="3"/>
  <c r="BP173" i="3"/>
  <c r="BQ173" i="3" s="1"/>
  <c r="AE174" i="3"/>
  <c r="AE173" i="3"/>
  <c r="BM148" i="3" l="1"/>
  <c r="BJ148" i="3"/>
  <c r="BG148" i="3"/>
  <c r="BC148" i="3"/>
  <c r="BD148" i="3" s="1"/>
  <c r="A148" i="3"/>
  <c r="BM147" i="3"/>
  <c r="BJ147" i="3"/>
  <c r="BG147" i="3"/>
  <c r="BC147" i="3"/>
  <c r="BD147" i="3" s="1"/>
  <c r="AE147" i="3"/>
  <c r="A147" i="3"/>
  <c r="BM146" i="3"/>
  <c r="BJ146" i="3"/>
  <c r="BG146" i="3"/>
  <c r="BC146" i="3"/>
  <c r="BD146" i="3" s="1"/>
  <c r="AE146" i="3"/>
  <c r="A146" i="3"/>
  <c r="BM145" i="3"/>
  <c r="BJ145" i="3"/>
  <c r="BG145" i="3"/>
  <c r="BC145" i="3"/>
  <c r="BD145" i="3" s="1"/>
  <c r="AE145" i="3"/>
  <c r="A145" i="3"/>
  <c r="BM144" i="3"/>
  <c r="BJ144" i="3"/>
  <c r="BG144" i="3"/>
  <c r="BC144" i="3"/>
  <c r="BD144" i="3" s="1"/>
  <c r="A144" i="3"/>
  <c r="BP144" i="3" l="1"/>
  <c r="BQ144" i="3" s="1"/>
  <c r="BP148" i="3"/>
  <c r="BQ148" i="3" s="1"/>
  <c r="BP146" i="3"/>
  <c r="BQ146" i="3" s="1"/>
  <c r="BP147" i="3"/>
  <c r="BQ147" i="3" s="1"/>
  <c r="AE148" i="3"/>
  <c r="BP145" i="3"/>
  <c r="BQ145" i="3" s="1"/>
  <c r="AE144" i="3"/>
  <c r="A31" i="5" l="1"/>
  <c r="BM66" i="14"/>
  <c r="BJ66" i="14"/>
  <c r="BG66" i="14"/>
  <c r="BC66" i="14"/>
  <c r="BD66" i="14" s="1"/>
  <c r="A66" i="14"/>
  <c r="BM65" i="14"/>
  <c r="BJ65" i="14"/>
  <c r="BG65" i="14"/>
  <c r="BC65" i="14"/>
  <c r="BD65" i="14" s="1"/>
  <c r="A65" i="14"/>
  <c r="BM64" i="14"/>
  <c r="BJ64" i="14"/>
  <c r="BG64" i="14"/>
  <c r="BC64" i="14"/>
  <c r="BD64" i="14" s="1"/>
  <c r="AE64" i="14"/>
  <c r="A64" i="14"/>
  <c r="BM63" i="14"/>
  <c r="BJ63" i="14"/>
  <c r="BG63" i="14"/>
  <c r="BC63" i="14"/>
  <c r="BD63" i="14" s="1"/>
  <c r="AE63" i="14"/>
  <c r="A63" i="14"/>
  <c r="BM62" i="14"/>
  <c r="BJ62" i="14"/>
  <c r="BG62" i="14"/>
  <c r="BC62" i="14"/>
  <c r="BD62" i="14" s="1"/>
  <c r="AE62" i="14"/>
  <c r="A62" i="14"/>
  <c r="BM51" i="14"/>
  <c r="BJ51" i="14"/>
  <c r="BG51" i="14"/>
  <c r="BC51" i="14"/>
  <c r="BD51" i="14" s="1"/>
  <c r="AE51" i="14"/>
  <c r="A51" i="14"/>
  <c r="BM50" i="14"/>
  <c r="BJ50" i="14"/>
  <c r="BG50" i="14"/>
  <c r="BC50" i="14"/>
  <c r="BD50" i="14" s="1"/>
  <c r="A50" i="14"/>
  <c r="BM49" i="14"/>
  <c r="BJ49" i="14"/>
  <c r="BG49" i="14"/>
  <c r="BC49" i="14"/>
  <c r="BD49" i="14" s="1"/>
  <c r="AE49" i="14"/>
  <c r="A49" i="14"/>
  <c r="BM48" i="14"/>
  <c r="BJ48" i="14"/>
  <c r="BG48" i="14"/>
  <c r="BC48" i="14"/>
  <c r="BD48" i="14" s="1"/>
  <c r="A48" i="14"/>
  <c r="BM47" i="14"/>
  <c r="BJ47" i="14"/>
  <c r="BG47" i="14"/>
  <c r="BC47" i="14"/>
  <c r="BD47" i="14" s="1"/>
  <c r="A47" i="14"/>
  <c r="BM46" i="14"/>
  <c r="BJ46" i="14"/>
  <c r="BG46" i="14"/>
  <c r="BC46" i="14"/>
  <c r="BD46" i="14" s="1"/>
  <c r="A46" i="14"/>
  <c r="BM45" i="14"/>
  <c r="BJ45" i="14"/>
  <c r="BG45" i="14"/>
  <c r="BC45" i="14"/>
  <c r="BD45" i="14" s="1"/>
  <c r="AE45" i="14"/>
  <c r="A45" i="14"/>
  <c r="BM60" i="14"/>
  <c r="BJ60" i="14"/>
  <c r="BG60" i="14"/>
  <c r="BC60" i="14"/>
  <c r="BD60" i="14" s="1"/>
  <c r="A60" i="14"/>
  <c r="BM59" i="14"/>
  <c r="BJ59" i="14"/>
  <c r="BG59" i="14"/>
  <c r="BC59" i="14"/>
  <c r="BD59" i="14" s="1"/>
  <c r="AE59" i="14"/>
  <c r="A59" i="14"/>
  <c r="BM58" i="14"/>
  <c r="BJ58" i="14"/>
  <c r="BG58" i="14"/>
  <c r="BC58" i="14"/>
  <c r="BD58" i="14" s="1"/>
  <c r="AE58" i="14"/>
  <c r="A58" i="14"/>
  <c r="BM57" i="14"/>
  <c r="BJ57" i="14"/>
  <c r="BG57" i="14"/>
  <c r="BC57" i="14"/>
  <c r="BD57" i="14" s="1"/>
  <c r="A57" i="14"/>
  <c r="BM56" i="14"/>
  <c r="BJ56" i="14"/>
  <c r="BG56" i="14"/>
  <c r="BC56" i="14"/>
  <c r="BD56" i="14" s="1"/>
  <c r="A56" i="14"/>
  <c r="BM55" i="14"/>
  <c r="BJ55" i="14"/>
  <c r="BG55" i="14"/>
  <c r="BC55" i="14"/>
  <c r="BD55" i="14" s="1"/>
  <c r="AE55" i="14"/>
  <c r="A55" i="14"/>
  <c r="BM54" i="14"/>
  <c r="BJ54" i="14"/>
  <c r="BG54" i="14"/>
  <c r="BC54" i="14"/>
  <c r="BD54" i="14" s="1"/>
  <c r="AE54" i="14"/>
  <c r="A54" i="14"/>
  <c r="BM53" i="14"/>
  <c r="BJ53" i="14"/>
  <c r="BG53" i="14"/>
  <c r="BC53" i="14"/>
  <c r="BD53" i="14" s="1"/>
  <c r="A53" i="14"/>
  <c r="BM43" i="14"/>
  <c r="BJ43" i="14"/>
  <c r="BG43" i="14"/>
  <c r="BC43" i="14"/>
  <c r="BD43" i="14" s="1"/>
  <c r="A43" i="14"/>
  <c r="BM42" i="14"/>
  <c r="BJ42" i="14"/>
  <c r="BG42" i="14"/>
  <c r="BC42" i="14"/>
  <c r="BD42" i="14" s="1"/>
  <c r="AE42" i="14"/>
  <c r="A42" i="14"/>
  <c r="BM41" i="14"/>
  <c r="BJ41" i="14"/>
  <c r="BG41" i="14"/>
  <c r="BC41" i="14"/>
  <c r="BD41" i="14" s="1"/>
  <c r="AE41" i="14"/>
  <c r="A41" i="14"/>
  <c r="BM40" i="14"/>
  <c r="BJ40" i="14"/>
  <c r="BG40" i="14"/>
  <c r="BC40" i="14"/>
  <c r="BD40" i="14" s="1"/>
  <c r="AE40" i="14"/>
  <c r="A40" i="14"/>
  <c r="BM9" i="14"/>
  <c r="BJ9" i="14"/>
  <c r="BG9" i="14"/>
  <c r="BC9" i="14"/>
  <c r="BD9" i="14" s="1"/>
  <c r="AE9" i="14"/>
  <c r="A9" i="14"/>
  <c r="BM8" i="14"/>
  <c r="BJ8" i="14"/>
  <c r="BG8" i="14"/>
  <c r="BC8" i="14"/>
  <c r="BD8" i="14" s="1"/>
  <c r="A8" i="14"/>
  <c r="BP65" i="14" l="1"/>
  <c r="BQ65" i="14" s="1"/>
  <c r="BP50" i="14"/>
  <c r="BQ50" i="14" s="1"/>
  <c r="BP64" i="14"/>
  <c r="BQ64" i="14" s="1"/>
  <c r="BP63" i="14"/>
  <c r="BQ63" i="14" s="1"/>
  <c r="BP42" i="14"/>
  <c r="BQ42" i="14" s="1"/>
  <c r="BP49" i="14"/>
  <c r="BQ49" i="14" s="1"/>
  <c r="BP41" i="14"/>
  <c r="BQ41" i="14" s="1"/>
  <c r="BP40" i="14"/>
  <c r="BQ40" i="14" s="1"/>
  <c r="BP60" i="14"/>
  <c r="BQ60" i="14" s="1"/>
  <c r="BP54" i="14"/>
  <c r="BQ54" i="14" s="1"/>
  <c r="BP48" i="14"/>
  <c r="BQ48" i="14" s="1"/>
  <c r="BP45" i="14"/>
  <c r="BQ45" i="14" s="1"/>
  <c r="BP46" i="14"/>
  <c r="BQ46" i="14" s="1"/>
  <c r="BP56" i="14"/>
  <c r="BQ56" i="14" s="1"/>
  <c r="BP58" i="14"/>
  <c r="BQ58" i="14" s="1"/>
  <c r="AE56" i="14"/>
  <c r="AE48" i="14"/>
  <c r="AE50" i="14"/>
  <c r="AE46" i="14"/>
  <c r="AE65" i="14"/>
  <c r="AE43" i="14"/>
  <c r="BP57" i="14"/>
  <c r="BQ57" i="14" s="1"/>
  <c r="AE57" i="14"/>
  <c r="BP51" i="14"/>
  <c r="BQ51" i="14" s="1"/>
  <c r="BP43" i="14"/>
  <c r="BQ43" i="14" s="1"/>
  <c r="BP9" i="14"/>
  <c r="BQ9" i="14" s="1"/>
  <c r="BP47" i="14"/>
  <c r="BQ47" i="14" s="1"/>
  <c r="BP66" i="14"/>
  <c r="BQ66" i="14" s="1"/>
  <c r="AE47" i="14"/>
  <c r="AE66" i="14"/>
  <c r="BP59" i="14"/>
  <c r="BQ59" i="14" s="1"/>
  <c r="BP53" i="14"/>
  <c r="BQ53" i="14" s="1"/>
  <c r="BP8" i="14"/>
  <c r="BQ8" i="14" s="1"/>
  <c r="AE53" i="14"/>
  <c r="AE60" i="14"/>
  <c r="AE8" i="14"/>
  <c r="BP55" i="14"/>
  <c r="BQ55" i="14" s="1"/>
  <c r="BP62" i="14"/>
  <c r="BQ62" i="14" s="1"/>
  <c r="BM12" i="7" l="1"/>
  <c r="BJ12" i="7"/>
  <c r="BG12" i="7"/>
  <c r="BC12" i="7"/>
  <c r="BD12" i="7" s="1"/>
  <c r="AE12" i="7"/>
  <c r="A12" i="7"/>
  <c r="BM11" i="7"/>
  <c r="BJ11" i="7"/>
  <c r="BG11" i="7"/>
  <c r="BC11" i="7"/>
  <c r="BD11" i="7" s="1"/>
  <c r="AE11" i="7"/>
  <c r="A11" i="7"/>
  <c r="BM10" i="7"/>
  <c r="BJ10" i="7"/>
  <c r="BG10" i="7"/>
  <c r="BC10" i="7"/>
  <c r="BD10" i="7" s="1"/>
  <c r="AE10" i="7"/>
  <c r="A10" i="7"/>
  <c r="BM9" i="7"/>
  <c r="BJ9" i="7"/>
  <c r="BG9" i="7"/>
  <c r="BC9" i="7"/>
  <c r="BD9" i="7" s="1"/>
  <c r="AE9" i="7"/>
  <c r="A9" i="7"/>
  <c r="BM8" i="7"/>
  <c r="BJ8" i="7"/>
  <c r="BG8" i="7"/>
  <c r="BC8" i="7"/>
  <c r="BD8" i="7" s="1"/>
  <c r="A8" i="7"/>
  <c r="A37" i="5"/>
  <c r="A36" i="5"/>
  <c r="A35" i="5"/>
  <c r="A34" i="5"/>
  <c r="A33" i="5"/>
  <c r="BM61" i="3"/>
  <c r="BJ61" i="3"/>
  <c r="BG61" i="3"/>
  <c r="BC61" i="3"/>
  <c r="BD61" i="3" s="1"/>
  <c r="A61" i="3"/>
  <c r="BM60" i="3"/>
  <c r="BJ60" i="3"/>
  <c r="BG60" i="3"/>
  <c r="BC60" i="3"/>
  <c r="BD60" i="3" s="1"/>
  <c r="AE60" i="3"/>
  <c r="A60" i="3"/>
  <c r="BP61" i="3" l="1"/>
  <c r="BQ61" i="3" s="1"/>
  <c r="BP11" i="7"/>
  <c r="BQ11" i="7" s="1"/>
  <c r="BP8" i="7"/>
  <c r="BQ8" i="7" s="1"/>
  <c r="BP60" i="3"/>
  <c r="BQ60" i="3" s="1"/>
  <c r="BP10" i="7"/>
  <c r="BQ10" i="7" s="1"/>
  <c r="BP9" i="7"/>
  <c r="BQ9" i="7" s="1"/>
  <c r="BP12" i="7"/>
  <c r="BQ12" i="7" s="1"/>
  <c r="AE8" i="7"/>
  <c r="AE61" i="3"/>
  <c r="BM32" i="4"/>
  <c r="BJ32" i="4"/>
  <c r="BG32" i="4"/>
  <c r="BC32" i="4"/>
  <c r="BD32" i="4" s="1"/>
  <c r="AE32" i="4"/>
  <c r="A32" i="4"/>
  <c r="BM31" i="4"/>
  <c r="BJ31" i="4"/>
  <c r="BG31" i="4"/>
  <c r="BC31" i="4"/>
  <c r="BD31" i="4" s="1"/>
  <c r="AE31" i="4"/>
  <c r="A31" i="4"/>
  <c r="BM30" i="4"/>
  <c r="BJ30" i="4"/>
  <c r="BG30" i="4"/>
  <c r="BC30" i="4"/>
  <c r="BD30" i="4" s="1"/>
  <c r="A30" i="4"/>
  <c r="BM29" i="4"/>
  <c r="BJ29" i="4"/>
  <c r="BG29" i="4"/>
  <c r="BC29" i="4"/>
  <c r="BD29" i="4" s="1"/>
  <c r="AE29" i="4"/>
  <c r="A29" i="4"/>
  <c r="BM22" i="4"/>
  <c r="BJ22" i="4"/>
  <c r="BG22" i="4"/>
  <c r="BC22" i="4"/>
  <c r="BD22" i="4" s="1"/>
  <c r="A22" i="4"/>
  <c r="BM21" i="4"/>
  <c r="BJ21" i="4"/>
  <c r="BG21" i="4"/>
  <c r="BC21" i="4"/>
  <c r="BD21" i="4" s="1"/>
  <c r="A21" i="4"/>
  <c r="BP31" i="4" l="1"/>
  <c r="BQ31" i="4" s="1"/>
  <c r="BP32" i="4"/>
  <c r="BQ32" i="4" s="1"/>
  <c r="BP29" i="4"/>
  <c r="BQ29" i="4" s="1"/>
  <c r="BP30" i="4"/>
  <c r="BQ30" i="4" s="1"/>
  <c r="AE30" i="4"/>
  <c r="BP21" i="4"/>
  <c r="BQ21" i="4" s="1"/>
  <c r="BP22" i="4"/>
  <c r="BQ22" i="4" s="1"/>
  <c r="AE22" i="4"/>
  <c r="AE21" i="4"/>
  <c r="BM35" i="7"/>
  <c r="BJ35" i="7"/>
  <c r="BG35" i="7"/>
  <c r="BC35" i="7"/>
  <c r="BD35" i="7" s="1"/>
  <c r="A35" i="7"/>
  <c r="BP35" i="7" l="1"/>
  <c r="BQ35" i="7" s="1"/>
  <c r="AE35" i="7"/>
  <c r="BM70" i="14"/>
  <c r="BJ70" i="14"/>
  <c r="BG70" i="14"/>
  <c r="BC70" i="14"/>
  <c r="BD70" i="14" s="1"/>
  <c r="A70" i="14"/>
  <c r="BM69" i="14"/>
  <c r="BJ69" i="14"/>
  <c r="BG69" i="14"/>
  <c r="BC69" i="14"/>
  <c r="BD69" i="14" s="1"/>
  <c r="AE69" i="14"/>
  <c r="A69" i="14"/>
  <c r="BM68" i="14"/>
  <c r="BJ68" i="14"/>
  <c r="BG68" i="14"/>
  <c r="BC68" i="14"/>
  <c r="BD68" i="14" s="1"/>
  <c r="AE68" i="14"/>
  <c r="A68" i="14"/>
  <c r="BM38" i="14"/>
  <c r="BJ38" i="14"/>
  <c r="BG38" i="14"/>
  <c r="BC38" i="14"/>
  <c r="BD38" i="14" s="1"/>
  <c r="AE38" i="14"/>
  <c r="A38" i="14"/>
  <c r="BM37" i="14"/>
  <c r="BJ37" i="14"/>
  <c r="BG37" i="14"/>
  <c r="BC37" i="14"/>
  <c r="BD37" i="14" s="1"/>
  <c r="AE37" i="14"/>
  <c r="A37" i="14"/>
  <c r="BM36" i="14"/>
  <c r="BJ36" i="14"/>
  <c r="BG36" i="14"/>
  <c r="BC36" i="14"/>
  <c r="BD36" i="14" s="1"/>
  <c r="AE36" i="14"/>
  <c r="A36" i="14"/>
  <c r="BM35" i="14"/>
  <c r="BJ35" i="14"/>
  <c r="BG35" i="14"/>
  <c r="BC35" i="14"/>
  <c r="BD35" i="14" s="1"/>
  <c r="A35" i="14"/>
  <c r="BM34" i="14"/>
  <c r="BJ34" i="14"/>
  <c r="BG34" i="14"/>
  <c r="BC34" i="14"/>
  <c r="BD34" i="14" s="1"/>
  <c r="A34" i="14"/>
  <c r="BM33" i="14"/>
  <c r="BJ33" i="14"/>
  <c r="BG33" i="14"/>
  <c r="BC33" i="14"/>
  <c r="BD33" i="14" s="1"/>
  <c r="AE33" i="14"/>
  <c r="A33" i="14"/>
  <c r="BM32" i="14"/>
  <c r="BJ32" i="14"/>
  <c r="BG32" i="14"/>
  <c r="BC32" i="14"/>
  <c r="BD32" i="14" s="1"/>
  <c r="AE32" i="14"/>
  <c r="A32" i="14"/>
  <c r="BM31" i="14"/>
  <c r="BJ31" i="14"/>
  <c r="BG31" i="14"/>
  <c r="BC31" i="14"/>
  <c r="BD31" i="14" s="1"/>
  <c r="A31" i="14"/>
  <c r="BM30" i="14"/>
  <c r="BJ30" i="14"/>
  <c r="BG30" i="14"/>
  <c r="BC30" i="14"/>
  <c r="BD30" i="14" s="1"/>
  <c r="A30" i="14"/>
  <c r="BM29" i="14"/>
  <c r="BJ29" i="14"/>
  <c r="BG29" i="14"/>
  <c r="BC29" i="14"/>
  <c r="BD29" i="14" s="1"/>
  <c r="AE29" i="14"/>
  <c r="A29" i="14"/>
  <c r="BM28" i="14"/>
  <c r="BJ28" i="14"/>
  <c r="BG28" i="14"/>
  <c r="BC28" i="14"/>
  <c r="BD28" i="14" s="1"/>
  <c r="A28" i="14"/>
  <c r="BM27" i="14"/>
  <c r="BJ27" i="14"/>
  <c r="BG27" i="14"/>
  <c r="BC27" i="14"/>
  <c r="BD27" i="14" s="1"/>
  <c r="A27" i="14"/>
  <c r="BM26" i="14"/>
  <c r="BJ26" i="14"/>
  <c r="BG26" i="14"/>
  <c r="BC26" i="14"/>
  <c r="BD26" i="14" s="1"/>
  <c r="A26" i="14"/>
  <c r="BM25" i="14"/>
  <c r="BJ25" i="14"/>
  <c r="BG25" i="14"/>
  <c r="BC25" i="14"/>
  <c r="BD25" i="14" s="1"/>
  <c r="AE25" i="14"/>
  <c r="A25" i="14"/>
  <c r="BM24" i="14"/>
  <c r="BJ24" i="14"/>
  <c r="BG24" i="14"/>
  <c r="BC24" i="14"/>
  <c r="BD24" i="14" s="1"/>
  <c r="AE24" i="14"/>
  <c r="A24" i="14"/>
  <c r="BM23" i="14"/>
  <c r="BJ23" i="14"/>
  <c r="BG23" i="14"/>
  <c r="BC23" i="14"/>
  <c r="BD23" i="14" s="1"/>
  <c r="A23" i="14"/>
  <c r="BM22" i="14"/>
  <c r="BJ22" i="14"/>
  <c r="BG22" i="14"/>
  <c r="BC22" i="14"/>
  <c r="BD22" i="14" s="1"/>
  <c r="A22" i="14"/>
  <c r="BM21" i="14"/>
  <c r="BJ21" i="14"/>
  <c r="BG21" i="14"/>
  <c r="BC21" i="14"/>
  <c r="BD21" i="14" s="1"/>
  <c r="AE21" i="14"/>
  <c r="A21" i="14"/>
  <c r="BM20" i="14"/>
  <c r="BJ20" i="14"/>
  <c r="BG20" i="14"/>
  <c r="BC20" i="14"/>
  <c r="BD20" i="14" s="1"/>
  <c r="AE20" i="14"/>
  <c r="A20" i="14"/>
  <c r="BM19" i="14"/>
  <c r="BJ19" i="14"/>
  <c r="BG19" i="14"/>
  <c r="BC19" i="14"/>
  <c r="BD19" i="14" s="1"/>
  <c r="A19" i="14"/>
  <c r="BM18" i="14"/>
  <c r="BJ18" i="14"/>
  <c r="BG18" i="14"/>
  <c r="BC18" i="14"/>
  <c r="BD18" i="14" s="1"/>
  <c r="A18" i="14"/>
  <c r="BM17" i="14"/>
  <c r="BJ17" i="14"/>
  <c r="BG17" i="14"/>
  <c r="BC17" i="14"/>
  <c r="BD17" i="14" s="1"/>
  <c r="AE17" i="14"/>
  <c r="A17" i="14"/>
  <c r="BM16" i="14"/>
  <c r="BJ16" i="14"/>
  <c r="BG16" i="14"/>
  <c r="BC16" i="14"/>
  <c r="BD16" i="14" s="1"/>
  <c r="AE16" i="14"/>
  <c r="A16" i="14"/>
  <c r="BM15" i="14"/>
  <c r="BJ15" i="14"/>
  <c r="BG15" i="14"/>
  <c r="BC15" i="14"/>
  <c r="BD15" i="14" s="1"/>
  <c r="A15" i="14"/>
  <c r="BM14" i="14"/>
  <c r="BJ14" i="14"/>
  <c r="BG14" i="14"/>
  <c r="BC14" i="14"/>
  <c r="BD14" i="14" s="1"/>
  <c r="A14" i="14"/>
  <c r="BM13" i="14"/>
  <c r="BJ13" i="14"/>
  <c r="BG13" i="14"/>
  <c r="BC13" i="14"/>
  <c r="BD13" i="14" s="1"/>
  <c r="AE13" i="14"/>
  <c r="A13" i="14"/>
  <c r="BM12" i="14"/>
  <c r="BJ12" i="14"/>
  <c r="BG12" i="14"/>
  <c r="BC12" i="14"/>
  <c r="BD12" i="14" s="1"/>
  <c r="AE12" i="14"/>
  <c r="A12" i="14"/>
  <c r="BM11" i="14"/>
  <c r="BJ11" i="14"/>
  <c r="BG11" i="14"/>
  <c r="BC11" i="14"/>
  <c r="BD11" i="14" s="1"/>
  <c r="A11" i="14"/>
  <c r="BP30" i="14" l="1"/>
  <c r="BQ30" i="14" s="1"/>
  <c r="BP18" i="14"/>
  <c r="BQ18" i="14" s="1"/>
  <c r="BP23" i="14"/>
  <c r="BQ23" i="14" s="1"/>
  <c r="BP28" i="14"/>
  <c r="BQ28" i="14" s="1"/>
  <c r="BP16" i="14"/>
  <c r="BQ16" i="14" s="1"/>
  <c r="BP69" i="14"/>
  <c r="BQ69" i="14" s="1"/>
  <c r="BP11" i="14"/>
  <c r="BP68" i="14"/>
  <c r="BQ68" i="14" s="1"/>
  <c r="BP70" i="14"/>
  <c r="BQ70" i="14" s="1"/>
  <c r="AE70" i="14"/>
  <c r="BP20" i="14"/>
  <c r="BQ20" i="14" s="1"/>
  <c r="BP22" i="14"/>
  <c r="BQ22" i="14" s="1"/>
  <c r="BP32" i="14"/>
  <c r="BQ32" i="14" s="1"/>
  <c r="BP34" i="14"/>
  <c r="BQ34" i="14" s="1"/>
  <c r="AE28" i="14"/>
  <c r="BP26" i="14"/>
  <c r="BQ26" i="14" s="1"/>
  <c r="BP36" i="14"/>
  <c r="BQ36" i="14" s="1"/>
  <c r="BP14" i="14"/>
  <c r="BQ14" i="14" s="1"/>
  <c r="BP24" i="14"/>
  <c r="BQ24" i="14" s="1"/>
  <c r="BP12" i="14"/>
  <c r="BQ12" i="14" s="1"/>
  <c r="AE11" i="14"/>
  <c r="BP13" i="14"/>
  <c r="BQ13" i="14" s="1"/>
  <c r="AE15" i="14"/>
  <c r="BP17" i="14"/>
  <c r="BQ17" i="14" s="1"/>
  <c r="AE19" i="14"/>
  <c r="BP21" i="14"/>
  <c r="BQ21" i="14" s="1"/>
  <c r="AE23" i="14"/>
  <c r="BP25" i="14"/>
  <c r="BQ25" i="14" s="1"/>
  <c r="AE27" i="14"/>
  <c r="BP29" i="14"/>
  <c r="BQ29" i="14" s="1"/>
  <c r="AE31" i="14"/>
  <c r="BP33" i="14"/>
  <c r="BQ33" i="14" s="1"/>
  <c r="AE35" i="14"/>
  <c r="BP37" i="14"/>
  <c r="BQ37" i="14" s="1"/>
  <c r="AE18" i="14"/>
  <c r="BP19" i="14"/>
  <c r="BQ19" i="14" s="1"/>
  <c r="BP31" i="14"/>
  <c r="BQ31" i="14" s="1"/>
  <c r="BP35" i="14"/>
  <c r="BQ35" i="14" s="1"/>
  <c r="AE14" i="14"/>
  <c r="AE22" i="14"/>
  <c r="AE30" i="14"/>
  <c r="AE34" i="14"/>
  <c r="BP15" i="14"/>
  <c r="BQ15" i="14" s="1"/>
  <c r="BP27" i="14"/>
  <c r="BQ27" i="14" s="1"/>
  <c r="AE26" i="14"/>
  <c r="BP38" i="14"/>
  <c r="BQ38" i="14" s="1"/>
  <c r="BQ11" i="14" l="1"/>
  <c r="I16" i="1" s="1"/>
  <c r="H16" i="1"/>
  <c r="BM175" i="4"/>
  <c r="BJ175" i="4"/>
  <c r="BG175" i="4"/>
  <c r="BC175" i="4"/>
  <c r="BD175" i="4" s="1"/>
  <c r="A175" i="4"/>
  <c r="BM173" i="4"/>
  <c r="BJ173" i="4"/>
  <c r="BG173" i="4"/>
  <c r="BC173" i="4"/>
  <c r="BD173" i="4" s="1"/>
  <c r="AE173" i="4"/>
  <c r="A173" i="4"/>
  <c r="BM176" i="4"/>
  <c r="BJ176" i="4"/>
  <c r="BG176" i="4"/>
  <c r="BC176" i="4"/>
  <c r="BD176" i="4" s="1"/>
  <c r="A176" i="4"/>
  <c r="BM179" i="4"/>
  <c r="BJ179" i="4"/>
  <c r="BG179" i="4"/>
  <c r="BC179" i="4"/>
  <c r="BD179" i="4" s="1"/>
  <c r="A179" i="4"/>
  <c r="BM174" i="4"/>
  <c r="BJ174" i="4"/>
  <c r="BG174" i="4"/>
  <c r="BC174" i="4"/>
  <c r="BD174" i="4" s="1"/>
  <c r="AE174" i="4"/>
  <c r="A174" i="4"/>
  <c r="BM172" i="4"/>
  <c r="BJ172" i="4"/>
  <c r="BG172" i="4"/>
  <c r="BC172" i="4"/>
  <c r="BD172" i="4" s="1"/>
  <c r="A172" i="4"/>
  <c r="BM171" i="4"/>
  <c r="BJ171" i="4"/>
  <c r="BG171" i="4"/>
  <c r="BC171" i="4"/>
  <c r="BD171" i="4" s="1"/>
  <c r="AE171" i="4"/>
  <c r="A171" i="4"/>
  <c r="BP175" i="4" l="1"/>
  <c r="BQ175" i="4" s="1"/>
  <c r="AE175" i="4"/>
  <c r="BP173" i="4"/>
  <c r="BQ173" i="4" s="1"/>
  <c r="BP176" i="4"/>
  <c r="BQ176" i="4" s="1"/>
  <c r="AE176" i="4"/>
  <c r="BP179" i="4"/>
  <c r="BQ179" i="4" s="1"/>
  <c r="AE179" i="4"/>
  <c r="BP174" i="4"/>
  <c r="BQ174" i="4" s="1"/>
  <c r="AE172" i="4"/>
  <c r="BP172" i="4"/>
  <c r="BQ172" i="4" s="1"/>
  <c r="BP171" i="4"/>
  <c r="BQ171" i="4" s="1"/>
  <c r="BM43" i="3" l="1"/>
  <c r="BJ43" i="3"/>
  <c r="BG43" i="3"/>
  <c r="BC43" i="3"/>
  <c r="BD43" i="3" s="1"/>
  <c r="AE43" i="3"/>
  <c r="A43" i="3"/>
  <c r="BG8" i="6"/>
  <c r="BG9" i="6"/>
  <c r="BG10" i="6"/>
  <c r="BG11" i="6"/>
  <c r="BG12" i="6"/>
  <c r="BG13" i="6"/>
  <c r="BG14" i="6"/>
  <c r="BG15" i="6"/>
  <c r="BG16" i="6"/>
  <c r="BG17" i="6"/>
  <c r="BG18" i="6"/>
  <c r="BG19" i="6"/>
  <c r="BF5" i="6"/>
  <c r="BG36" i="9"/>
  <c r="BJ36" i="9"/>
  <c r="BM36" i="9"/>
  <c r="BG9" i="9"/>
  <c r="BG10" i="9"/>
  <c r="BG11" i="9"/>
  <c r="BG12" i="9"/>
  <c r="BG14" i="9"/>
  <c r="BG15" i="9"/>
  <c r="BG16" i="9"/>
  <c r="BG17" i="9"/>
  <c r="BG18" i="9"/>
  <c r="BG19" i="9"/>
  <c r="BG21" i="9"/>
  <c r="BG23" i="9"/>
  <c r="BG24" i="9"/>
  <c r="BG25" i="9"/>
  <c r="BG26" i="9"/>
  <c r="BG27" i="9"/>
  <c r="BG29" i="9"/>
  <c r="BG30" i="9"/>
  <c r="BG31" i="9"/>
  <c r="BG33" i="9"/>
  <c r="BG34" i="9"/>
  <c r="BG35" i="9"/>
  <c r="BG38" i="9"/>
  <c r="BG39" i="9"/>
  <c r="BG40" i="9"/>
  <c r="BG41" i="9"/>
  <c r="BG42" i="9"/>
  <c r="BG8" i="9"/>
  <c r="BF5" i="9"/>
  <c r="BG9" i="8"/>
  <c r="BG10" i="8"/>
  <c r="BG11" i="8"/>
  <c r="BG12" i="8"/>
  <c r="BG13" i="8"/>
  <c r="BG14" i="8"/>
  <c r="BG15" i="8"/>
  <c r="BG16" i="8"/>
  <c r="BG17" i="8"/>
  <c r="BG18" i="8"/>
  <c r="BG19" i="8"/>
  <c r="BG20" i="8"/>
  <c r="BG22" i="8"/>
  <c r="BG23" i="8"/>
  <c r="BG24" i="8"/>
  <c r="BG25" i="8"/>
  <c r="BG26" i="8"/>
  <c r="BG27" i="8"/>
  <c r="BG28" i="8"/>
  <c r="BG29" i="8"/>
  <c r="BG30" i="8"/>
  <c r="BG31" i="8"/>
  <c r="BG32" i="8"/>
  <c r="BG33" i="8"/>
  <c r="BG34" i="8"/>
  <c r="BG35" i="8"/>
  <c r="BG36" i="8"/>
  <c r="BG37" i="8"/>
  <c r="BG38" i="8"/>
  <c r="BG39" i="8"/>
  <c r="BG40" i="8"/>
  <c r="BG41" i="8"/>
  <c r="BG42" i="8"/>
  <c r="BG43" i="8"/>
  <c r="BG44" i="8"/>
  <c r="BG45" i="8"/>
  <c r="BG47" i="8"/>
  <c r="BG48" i="8"/>
  <c r="BG49" i="8"/>
  <c r="BG50" i="8"/>
  <c r="BG51" i="8"/>
  <c r="BG52" i="8"/>
  <c r="BG53" i="8"/>
  <c r="BG54" i="8"/>
  <c r="BG55" i="8"/>
  <c r="BG56" i="8"/>
  <c r="BG57" i="8"/>
  <c r="BG59" i="8"/>
  <c r="BG60" i="8"/>
  <c r="BG61" i="8"/>
  <c r="BG62" i="8"/>
  <c r="BG63" i="8"/>
  <c r="BG64" i="8"/>
  <c r="BG65" i="8"/>
  <c r="BG66" i="8"/>
  <c r="BG67" i="8"/>
  <c r="BG68" i="8"/>
  <c r="BG70" i="8"/>
  <c r="BG71" i="8"/>
  <c r="BG72" i="8"/>
  <c r="BG73" i="8"/>
  <c r="BG74" i="8"/>
  <c r="BG75" i="8"/>
  <c r="BG76" i="8"/>
  <c r="BG77" i="8"/>
  <c r="BG78" i="8"/>
  <c r="BG79" i="8"/>
  <c r="BG80" i="8"/>
  <c r="BG81" i="8"/>
  <c r="BG82" i="8"/>
  <c r="BG83" i="8"/>
  <c r="BG84" i="8"/>
  <c r="BG85" i="8"/>
  <c r="BG86" i="8"/>
  <c r="BG87" i="8"/>
  <c r="BG88" i="8"/>
  <c r="BG89" i="8"/>
  <c r="BG90" i="8"/>
  <c r="BG91" i="8"/>
  <c r="BG92" i="8"/>
  <c r="BG93" i="8"/>
  <c r="BG94" i="8"/>
  <c r="BG95" i="8"/>
  <c r="BG96" i="8"/>
  <c r="BG97" i="8"/>
  <c r="BG98" i="8"/>
  <c r="BG99" i="8"/>
  <c r="BG100" i="8"/>
  <c r="BG101" i="8"/>
  <c r="BG102" i="8"/>
  <c r="BG104" i="8"/>
  <c r="BG105" i="8"/>
  <c r="BG106" i="8"/>
  <c r="BG107" i="8"/>
  <c r="BG108" i="8"/>
  <c r="BG109" i="8"/>
  <c r="BG110" i="8"/>
  <c r="BG111" i="8"/>
  <c r="BG112" i="8"/>
  <c r="BG113" i="8"/>
  <c r="BG114" i="8"/>
  <c r="BG115" i="8"/>
  <c r="BG116" i="8"/>
  <c r="BG117" i="8"/>
  <c r="BG118" i="8"/>
  <c r="BG119" i="8"/>
  <c r="BG120" i="8"/>
  <c r="BG121" i="8"/>
  <c r="BG122" i="8"/>
  <c r="BG123" i="8"/>
  <c r="BG124" i="8"/>
  <c r="BG125" i="8"/>
  <c r="BG126" i="8"/>
  <c r="BG127" i="8"/>
  <c r="BG128" i="8"/>
  <c r="BG129" i="8"/>
  <c r="BG130" i="8"/>
  <c r="BG131" i="8"/>
  <c r="BG132" i="8"/>
  <c r="BG133" i="8"/>
  <c r="BG134" i="8"/>
  <c r="BG135" i="8"/>
  <c r="BG136" i="8"/>
  <c r="BG137" i="8"/>
  <c r="BG138" i="8"/>
  <c r="BG139" i="8"/>
  <c r="BG140" i="8"/>
  <c r="BG141" i="8"/>
  <c r="BG142" i="8"/>
  <c r="BG143" i="8"/>
  <c r="BG144" i="8"/>
  <c r="BG145" i="8"/>
  <c r="BG146" i="8"/>
  <c r="BG147" i="8"/>
  <c r="BG148" i="8"/>
  <c r="BG149" i="8"/>
  <c r="BG8" i="8"/>
  <c r="BF5" i="8"/>
  <c r="BG14" i="7"/>
  <c r="BG15" i="7"/>
  <c r="BG16" i="7"/>
  <c r="BG17" i="7"/>
  <c r="BG18" i="7"/>
  <c r="BG19" i="7"/>
  <c r="BG20" i="7"/>
  <c r="BG21" i="7"/>
  <c r="BG22" i="7"/>
  <c r="BG23" i="7"/>
  <c r="BG24" i="7"/>
  <c r="BG25" i="7"/>
  <c r="BG26" i="7"/>
  <c r="BG27" i="7"/>
  <c r="BG28" i="7"/>
  <c r="BG29" i="7"/>
  <c r="BG30" i="7"/>
  <c r="BG31" i="7"/>
  <c r="BG32" i="7"/>
  <c r="BG33" i="7"/>
  <c r="BG34" i="7"/>
  <c r="BF5" i="7"/>
  <c r="BG80" i="4"/>
  <c r="BG9" i="4"/>
  <c r="BG10" i="4"/>
  <c r="BG11" i="4"/>
  <c r="BG12" i="4"/>
  <c r="BG13" i="4"/>
  <c r="BG14" i="4"/>
  <c r="BG15" i="4"/>
  <c r="BG16" i="4"/>
  <c r="BG17" i="4"/>
  <c r="BG18" i="4"/>
  <c r="BG19" i="4"/>
  <c r="BG20" i="4"/>
  <c r="BG24" i="4"/>
  <c r="BG25" i="4"/>
  <c r="BG26" i="4"/>
  <c r="BG27" i="4"/>
  <c r="BG28" i="4"/>
  <c r="BG34" i="4"/>
  <c r="BG35" i="4"/>
  <c r="BG36" i="4"/>
  <c r="BG37" i="4"/>
  <c r="BG38" i="4"/>
  <c r="BG39" i="4"/>
  <c r="BG40" i="4"/>
  <c r="BG42" i="4"/>
  <c r="BG43" i="4"/>
  <c r="BG44" i="4"/>
  <c r="BG45" i="4"/>
  <c r="BG46" i="4"/>
  <c r="BG47" i="4"/>
  <c r="BG48" i="4"/>
  <c r="BG49" i="4"/>
  <c r="BG50" i="4"/>
  <c r="BG51" i="4"/>
  <c r="BG52" i="4"/>
  <c r="BG53" i="4"/>
  <c r="BG54" i="4"/>
  <c r="BG55" i="4"/>
  <c r="BG56" i="4"/>
  <c r="BG57" i="4"/>
  <c r="BG58" i="4"/>
  <c r="BG59" i="4"/>
  <c r="BG60" i="4"/>
  <c r="BG61" i="4"/>
  <c r="BG62" i="4"/>
  <c r="BG63" i="4"/>
  <c r="BG64" i="4"/>
  <c r="BG65" i="4"/>
  <c r="BG66" i="4"/>
  <c r="BG67" i="4"/>
  <c r="BG69" i="4"/>
  <c r="BG70" i="4"/>
  <c r="BG71" i="4"/>
  <c r="BG72" i="4"/>
  <c r="BG73" i="4"/>
  <c r="BG74" i="4"/>
  <c r="BG75" i="4"/>
  <c r="BG76" i="4"/>
  <c r="BG77" i="4"/>
  <c r="BG78" i="4"/>
  <c r="BG81" i="4"/>
  <c r="BG82" i="4"/>
  <c r="BG83" i="4"/>
  <c r="BG84" i="4"/>
  <c r="BG85" i="4"/>
  <c r="BG86" i="4"/>
  <c r="BG88" i="4"/>
  <c r="BG89" i="4"/>
  <c r="BG90" i="4"/>
  <c r="BG91" i="4"/>
  <c r="BG92" i="4"/>
  <c r="BG93" i="4"/>
  <c r="BG95" i="4"/>
  <c r="BG96" i="4"/>
  <c r="BG97" i="4"/>
  <c r="BG98" i="4"/>
  <c r="BG99" i="4"/>
  <c r="BG100" i="4"/>
  <c r="BG101" i="4"/>
  <c r="BG103" i="4"/>
  <c r="BG104" i="4"/>
  <c r="BG105" i="4"/>
  <c r="BG106" i="4"/>
  <c r="BG107" i="4"/>
  <c r="BG108" i="4"/>
  <c r="BG109" i="4"/>
  <c r="BG111" i="4"/>
  <c r="BG112" i="4"/>
  <c r="BG113" i="4"/>
  <c r="BG114" i="4"/>
  <c r="BG115" i="4"/>
  <c r="BG116" i="4"/>
  <c r="BG117" i="4"/>
  <c r="BG118" i="4"/>
  <c r="BG119" i="4"/>
  <c r="BG121" i="4"/>
  <c r="BG122" i="4"/>
  <c r="BG124" i="4"/>
  <c r="BG125" i="4"/>
  <c r="BG126" i="4"/>
  <c r="BG127" i="4"/>
  <c r="BG128" i="4"/>
  <c r="BG129" i="4"/>
  <c r="BG130" i="4"/>
  <c r="BG132" i="4"/>
  <c r="BG133" i="4"/>
  <c r="BG134" i="4"/>
  <c r="BG135" i="4"/>
  <c r="BG136" i="4"/>
  <c r="BG137" i="4"/>
  <c r="BG138" i="4"/>
  <c r="BG139" i="4"/>
  <c r="BG140" i="4"/>
  <c r="BG142" i="4"/>
  <c r="BG143" i="4"/>
  <c r="BG144" i="4"/>
  <c r="BG145" i="4"/>
  <c r="BG146" i="4"/>
  <c r="BG147" i="4"/>
  <c r="BG148" i="4"/>
  <c r="BG149" i="4"/>
  <c r="BG150" i="4"/>
  <c r="BG151" i="4"/>
  <c r="BG152" i="4"/>
  <c r="BG153" i="4"/>
  <c r="BG154" i="4"/>
  <c r="BG155" i="4"/>
  <c r="BG156" i="4"/>
  <c r="BG157" i="4"/>
  <c r="BG158" i="4"/>
  <c r="BG159" i="4"/>
  <c r="BG160" i="4"/>
  <c r="BG161" i="4"/>
  <c r="BG162" i="4"/>
  <c r="BG163" i="4"/>
  <c r="BG164" i="4"/>
  <c r="BG166" i="4"/>
  <c r="BG168" i="4"/>
  <c r="BG169" i="4"/>
  <c r="BG183" i="4"/>
  <c r="BG184" i="4"/>
  <c r="BG185" i="4"/>
  <c r="BG186" i="4"/>
  <c r="BG187" i="4"/>
  <c r="BG188" i="4"/>
  <c r="BG189" i="4"/>
  <c r="BG190" i="4"/>
  <c r="BG191" i="4"/>
  <c r="BG192" i="4"/>
  <c r="BG193" i="4"/>
  <c r="BG194" i="4"/>
  <c r="BG195" i="4"/>
  <c r="BG196" i="4"/>
  <c r="BG197" i="4"/>
  <c r="BG198" i="4"/>
  <c r="BG199" i="4"/>
  <c r="BG200" i="4"/>
  <c r="BG201" i="4"/>
  <c r="BG202" i="4"/>
  <c r="BG228" i="4"/>
  <c r="BG229" i="4"/>
  <c r="BG230" i="4"/>
  <c r="BG231" i="4"/>
  <c r="BG232" i="4"/>
  <c r="BG234" i="4"/>
  <c r="BG235" i="4"/>
  <c r="BG236" i="4"/>
  <c r="BG237" i="4"/>
  <c r="BG238" i="4"/>
  <c r="BG239" i="4"/>
  <c r="BG240" i="4"/>
  <c r="BG241" i="4"/>
  <c r="BG242" i="4"/>
  <c r="BG243" i="4"/>
  <c r="BG245" i="4"/>
  <c r="BG246" i="4"/>
  <c r="BG248" i="4"/>
  <c r="BG249" i="4"/>
  <c r="BG250" i="4"/>
  <c r="BG251" i="4"/>
  <c r="BG252" i="4"/>
  <c r="BG253" i="4"/>
  <c r="BG254" i="4"/>
  <c r="BG255" i="4"/>
  <c r="BG256" i="4"/>
  <c r="BG258" i="4"/>
  <c r="BG259" i="4"/>
  <c r="BG261" i="4"/>
  <c r="BG262" i="4"/>
  <c r="BG263" i="4"/>
  <c r="BG265" i="4"/>
  <c r="BG266" i="4"/>
  <c r="BG267" i="4"/>
  <c r="BG268" i="4"/>
  <c r="BG269" i="4"/>
  <c r="BG271" i="4"/>
  <c r="BG272" i="4"/>
  <c r="BG273" i="4"/>
  <c r="BG274" i="4"/>
  <c r="BG275" i="4"/>
  <c r="BG276" i="4"/>
  <c r="BG277" i="4"/>
  <c r="BG278" i="4"/>
  <c r="BG279" i="4"/>
  <c r="BG280" i="4"/>
  <c r="BG281" i="4"/>
  <c r="BG282" i="4"/>
  <c r="BG9" i="3"/>
  <c r="BG10" i="3"/>
  <c r="BG11" i="3"/>
  <c r="BG12" i="3"/>
  <c r="BG13" i="3"/>
  <c r="BG14" i="3"/>
  <c r="BG15" i="3"/>
  <c r="BG16" i="3"/>
  <c r="BG17" i="3"/>
  <c r="BG18" i="3"/>
  <c r="BG19" i="3"/>
  <c r="BG20" i="3"/>
  <c r="BG21" i="3"/>
  <c r="BG22" i="3"/>
  <c r="BG23" i="3"/>
  <c r="BG24" i="3"/>
  <c r="BG25" i="3"/>
  <c r="BG26" i="3"/>
  <c r="BG27" i="3"/>
  <c r="BG28" i="3"/>
  <c r="BG29" i="3"/>
  <c r="BG30" i="3"/>
  <c r="BG31" i="3"/>
  <c r="BG32" i="3"/>
  <c r="BG33" i="3"/>
  <c r="BG34" i="3"/>
  <c r="BG35" i="3"/>
  <c r="BG36" i="3"/>
  <c r="BG37" i="3"/>
  <c r="BG38" i="3"/>
  <c r="BG39" i="3"/>
  <c r="BG40" i="3"/>
  <c r="BG41" i="3"/>
  <c r="BG42" i="3"/>
  <c r="BG44" i="3"/>
  <c r="BG45" i="3"/>
  <c r="BG46" i="3"/>
  <c r="BG47" i="3"/>
  <c r="BG48" i="3"/>
  <c r="BG49" i="3"/>
  <c r="BG50" i="3"/>
  <c r="BG51" i="3"/>
  <c r="BG52" i="3"/>
  <c r="BG54" i="3"/>
  <c r="BG55" i="3"/>
  <c r="BG56" i="3"/>
  <c r="BG57" i="3"/>
  <c r="BG58" i="3"/>
  <c r="BG59" i="3"/>
  <c r="BG62" i="3"/>
  <c r="BG63" i="3"/>
  <c r="BG64" i="3"/>
  <c r="BG65" i="3"/>
  <c r="BG66" i="3"/>
  <c r="BG67" i="3"/>
  <c r="BG68" i="3"/>
  <c r="BG69" i="3"/>
  <c r="BG70" i="3"/>
  <c r="BG71" i="3"/>
  <c r="BG72" i="3"/>
  <c r="BG73" i="3"/>
  <c r="BG74" i="3"/>
  <c r="BG75" i="3"/>
  <c r="BG76" i="3"/>
  <c r="BG77" i="3"/>
  <c r="BG78" i="3"/>
  <c r="BG79" i="3"/>
  <c r="BG80" i="3"/>
  <c r="BG81" i="3"/>
  <c r="BG83" i="3"/>
  <c r="BG84" i="3"/>
  <c r="BG85" i="3"/>
  <c r="BG86" i="3"/>
  <c r="BG87" i="3"/>
  <c r="BG88" i="3"/>
  <c r="BG89" i="3"/>
  <c r="BG90" i="3"/>
  <c r="BG91" i="3"/>
  <c r="BG92" i="3"/>
  <c r="BG93" i="3"/>
  <c r="BG94" i="3"/>
  <c r="BG95" i="3"/>
  <c r="BG96" i="3"/>
  <c r="BG97" i="3"/>
  <c r="BG98" i="3"/>
  <c r="BG99" i="3"/>
  <c r="BG100" i="3"/>
  <c r="BG101" i="3"/>
  <c r="BG102" i="3"/>
  <c r="BG103" i="3"/>
  <c r="BG104" i="3"/>
  <c r="BG105" i="3"/>
  <c r="BG106" i="3"/>
  <c r="BG107" i="3"/>
  <c r="BG108" i="3"/>
  <c r="BG109" i="3"/>
  <c r="BG110" i="3"/>
  <c r="BG111" i="3"/>
  <c r="BG112" i="3"/>
  <c r="BG113" i="3"/>
  <c r="BG114" i="3"/>
  <c r="BG115" i="3"/>
  <c r="BG116" i="3"/>
  <c r="BG117" i="3"/>
  <c r="BG118" i="3"/>
  <c r="BG119" i="3"/>
  <c r="BG120" i="3"/>
  <c r="BG122" i="3"/>
  <c r="BG123" i="3"/>
  <c r="BG124" i="3"/>
  <c r="BG125" i="3"/>
  <c r="BG126" i="3"/>
  <c r="BG127" i="3"/>
  <c r="BG128" i="3"/>
  <c r="BG129" i="3"/>
  <c r="BG130" i="3"/>
  <c r="BG131" i="3"/>
  <c r="BG132" i="3"/>
  <c r="BG133" i="3"/>
  <c r="BG134" i="3"/>
  <c r="BG135" i="3"/>
  <c r="BG136" i="3"/>
  <c r="BG137" i="3"/>
  <c r="BG138" i="3"/>
  <c r="BG139" i="3"/>
  <c r="BG140" i="3"/>
  <c r="BG141" i="3"/>
  <c r="BG142" i="3"/>
  <c r="BG143" i="3"/>
  <c r="BG150" i="3"/>
  <c r="BG151" i="3"/>
  <c r="BG152" i="3"/>
  <c r="BG153" i="3"/>
  <c r="BG154" i="3"/>
  <c r="BG155" i="3"/>
  <c r="BG156" i="3"/>
  <c r="BG157" i="3"/>
  <c r="BG158" i="3"/>
  <c r="BG159" i="3"/>
  <c r="BG160" i="3"/>
  <c r="BG161" i="3"/>
  <c r="BG162" i="3"/>
  <c r="BG163" i="3"/>
  <c r="BG164" i="3"/>
  <c r="BG165" i="3"/>
  <c r="BG166" i="3"/>
  <c r="BG167" i="3"/>
  <c r="BG168" i="3"/>
  <c r="BG169" i="3"/>
  <c r="BG170" i="3"/>
  <c r="BG171" i="3"/>
  <c r="BG8" i="3"/>
  <c r="BG8" i="2"/>
  <c r="BG9" i="2"/>
  <c r="BG10" i="2"/>
  <c r="BG11" i="2"/>
  <c r="BG12" i="2"/>
  <c r="BG13" i="2"/>
  <c r="BG14" i="2"/>
  <c r="BG15" i="2"/>
  <c r="BG16" i="2"/>
  <c r="BG17" i="2"/>
  <c r="BG18" i="2"/>
  <c r="BG19" i="2"/>
  <c r="BG20" i="2"/>
  <c r="BG21" i="2"/>
  <c r="BG22" i="2"/>
  <c r="BG23" i="2"/>
  <c r="BG24" i="2"/>
  <c r="BG25" i="2"/>
  <c r="BG26" i="2"/>
  <c r="BG27" i="2"/>
  <c r="BG28" i="2"/>
  <c r="BG29" i="2"/>
  <c r="BG30" i="2"/>
  <c r="BG31" i="2"/>
  <c r="BG32" i="2"/>
  <c r="BG33" i="2"/>
  <c r="BG34" i="2"/>
  <c r="BG35" i="2"/>
  <c r="BG36" i="2"/>
  <c r="BG37" i="2"/>
  <c r="BG38" i="2"/>
  <c r="BG39" i="2"/>
  <c r="BG40" i="2"/>
  <c r="BG41" i="2"/>
  <c r="BG42" i="2"/>
  <c r="BG43" i="2"/>
  <c r="BG44" i="2"/>
  <c r="BG45" i="2"/>
  <c r="BG46" i="2"/>
  <c r="BG47" i="2"/>
  <c r="BG48" i="2"/>
  <c r="BG49" i="2"/>
  <c r="BG50" i="2"/>
  <c r="BG51" i="2"/>
  <c r="BG52" i="2"/>
  <c r="BG53" i="2"/>
  <c r="BG54" i="2"/>
  <c r="BG55" i="2"/>
  <c r="BG56" i="2"/>
  <c r="BG57" i="2"/>
  <c r="BG59" i="2"/>
  <c r="BG60" i="2"/>
  <c r="BG61" i="2"/>
  <c r="BG62" i="2"/>
  <c r="BG63" i="2"/>
  <c r="BG64" i="2"/>
  <c r="BG65" i="2"/>
  <c r="BG66" i="2"/>
  <c r="BG67" i="2"/>
  <c r="BG68" i="2"/>
  <c r="BG69" i="2"/>
  <c r="BG70" i="2"/>
  <c r="BG71" i="2"/>
  <c r="BG72" i="2"/>
  <c r="BG73" i="2"/>
  <c r="BG74" i="2"/>
  <c r="BG75" i="2"/>
  <c r="BG76" i="2"/>
  <c r="BG78" i="2"/>
  <c r="BG79" i="2"/>
  <c r="BG73" i="14"/>
  <c r="BG74" i="14"/>
  <c r="BG75" i="14"/>
  <c r="BG76" i="14"/>
  <c r="BG77" i="14"/>
  <c r="BG78" i="14"/>
  <c r="BG79" i="14"/>
  <c r="BG80" i="14"/>
  <c r="BG81" i="14"/>
  <c r="BG72" i="14"/>
  <c r="BF5" i="14"/>
  <c r="BG8" i="4"/>
  <c r="BF5" i="4"/>
  <c r="BF5" i="3"/>
  <c r="BF5" i="2"/>
  <c r="BP43" i="3" l="1"/>
  <c r="BQ43" i="3" s="1"/>
  <c r="BG5" i="9"/>
  <c r="BG5" i="14"/>
  <c r="BG5" i="6"/>
  <c r="BG5" i="8"/>
  <c r="BG5" i="7"/>
  <c r="BG5" i="4"/>
  <c r="BG5" i="3"/>
  <c r="BG5" i="2"/>
  <c r="A26" i="5" l="1"/>
  <c r="A193" i="4"/>
  <c r="BM198" i="4"/>
  <c r="BJ198" i="4"/>
  <c r="BC198" i="4"/>
  <c r="BD198" i="4" s="1"/>
  <c r="A198" i="4"/>
  <c r="BM197" i="4"/>
  <c r="BJ197" i="4"/>
  <c r="BC197" i="4"/>
  <c r="BD197" i="4" s="1"/>
  <c r="A197" i="4"/>
  <c r="BM196" i="4"/>
  <c r="BJ196" i="4"/>
  <c r="BC196" i="4"/>
  <c r="BD196" i="4" s="1"/>
  <c r="A196" i="4"/>
  <c r="BM195" i="4"/>
  <c r="BJ195" i="4"/>
  <c r="BC195" i="4"/>
  <c r="BD195" i="4" s="1"/>
  <c r="A195" i="4"/>
  <c r="BM194" i="4"/>
  <c r="BJ194" i="4"/>
  <c r="BC194" i="4"/>
  <c r="BD194" i="4" s="1"/>
  <c r="A194" i="4"/>
  <c r="BM193" i="4"/>
  <c r="BJ193" i="4"/>
  <c r="BC193" i="4"/>
  <c r="BD193" i="4" s="1"/>
  <c r="BM188" i="4"/>
  <c r="BJ188" i="4"/>
  <c r="BC188" i="4"/>
  <c r="BD188" i="4" s="1"/>
  <c r="A188" i="4"/>
  <c r="BM187" i="4"/>
  <c r="BJ187" i="4"/>
  <c r="BC187" i="4"/>
  <c r="BD187" i="4" s="1"/>
  <c r="A187" i="4"/>
  <c r="BM186" i="4"/>
  <c r="BJ186" i="4"/>
  <c r="BC186" i="4"/>
  <c r="BD186" i="4" s="1"/>
  <c r="A186" i="4"/>
  <c r="BM185" i="4"/>
  <c r="BJ185" i="4"/>
  <c r="BC185" i="4"/>
  <c r="BD185" i="4" s="1"/>
  <c r="A185" i="4"/>
  <c r="BM184" i="4"/>
  <c r="BJ184" i="4"/>
  <c r="BC184" i="4"/>
  <c r="BD184" i="4" s="1"/>
  <c r="A184" i="4"/>
  <c r="BM183" i="4"/>
  <c r="BJ183" i="4"/>
  <c r="BC183" i="4"/>
  <c r="BD183" i="4" s="1"/>
  <c r="A183" i="4"/>
  <c r="A27" i="5"/>
  <c r="BP186" i="4" l="1"/>
  <c r="AE187" i="4"/>
  <c r="BP187" i="4"/>
  <c r="BQ187" i="4" s="1"/>
  <c r="BP198" i="4"/>
  <c r="BQ198" i="4" s="1"/>
  <c r="BP193" i="4"/>
  <c r="BQ193" i="4" s="1"/>
  <c r="BP196" i="4"/>
  <c r="BQ196" i="4" s="1"/>
  <c r="BP188" i="4"/>
  <c r="BQ188" i="4" s="1"/>
  <c r="AE197" i="4"/>
  <c r="BP197" i="4"/>
  <c r="BQ197" i="4" s="1"/>
  <c r="BP185" i="4"/>
  <c r="BQ185" i="4" s="1"/>
  <c r="BP184" i="4"/>
  <c r="BQ184" i="4" s="1"/>
  <c r="AE195" i="4"/>
  <c r="BP195" i="4"/>
  <c r="BQ195" i="4" s="1"/>
  <c r="AE183" i="4"/>
  <c r="BP183" i="4"/>
  <c r="BQ183" i="4" s="1"/>
  <c r="BP194" i="4"/>
  <c r="BQ194" i="4" s="1"/>
  <c r="AE193" i="4"/>
  <c r="AE194" i="4"/>
  <c r="AE196" i="4"/>
  <c r="AE198" i="4"/>
  <c r="BQ186" i="4"/>
  <c r="AE185" i="4"/>
  <c r="AE186" i="4"/>
  <c r="AE188" i="4"/>
  <c r="AE184" i="4"/>
  <c r="A25" i="5"/>
  <c r="BM76" i="2" l="1"/>
  <c r="BJ76" i="2"/>
  <c r="BC76" i="2"/>
  <c r="BD76" i="2" s="1"/>
  <c r="A76" i="2"/>
  <c r="BM75" i="2"/>
  <c r="BJ75" i="2"/>
  <c r="BC75" i="2"/>
  <c r="BD75" i="2" s="1"/>
  <c r="A75" i="2"/>
  <c r="BM74" i="2"/>
  <c r="BJ74" i="2"/>
  <c r="BC74" i="2"/>
  <c r="BD74" i="2" s="1"/>
  <c r="A74" i="2"/>
  <c r="BM73" i="2"/>
  <c r="BJ73" i="2"/>
  <c r="BC73" i="2"/>
  <c r="BD73" i="2" s="1"/>
  <c r="A73" i="2"/>
  <c r="BM72" i="2"/>
  <c r="BJ72" i="2"/>
  <c r="BC72" i="2"/>
  <c r="BD72" i="2" s="1"/>
  <c r="A72" i="2"/>
  <c r="BM71" i="2"/>
  <c r="BJ71" i="2"/>
  <c r="BC71" i="2"/>
  <c r="BD71" i="2" s="1"/>
  <c r="A71" i="2"/>
  <c r="BM70" i="2"/>
  <c r="BJ70" i="2"/>
  <c r="BC70" i="2"/>
  <c r="BD70" i="2" s="1"/>
  <c r="A70" i="2"/>
  <c r="BM69" i="2"/>
  <c r="BJ69" i="2"/>
  <c r="BC69" i="2"/>
  <c r="BD69" i="2" s="1"/>
  <c r="A69" i="2"/>
  <c r="BM68" i="2"/>
  <c r="BJ68" i="2"/>
  <c r="BC68" i="2"/>
  <c r="BD68" i="2" s="1"/>
  <c r="A68" i="2"/>
  <c r="BM67" i="2"/>
  <c r="BJ67" i="2"/>
  <c r="BC67" i="2"/>
  <c r="BD67" i="2" s="1"/>
  <c r="A67" i="2"/>
  <c r="BM66" i="2"/>
  <c r="BJ66" i="2"/>
  <c r="BC66" i="2"/>
  <c r="BD66" i="2" s="1"/>
  <c r="A66" i="2"/>
  <c r="BM65" i="2"/>
  <c r="BJ65" i="2"/>
  <c r="BC65" i="2"/>
  <c r="BD65" i="2" s="1"/>
  <c r="A65" i="2"/>
  <c r="BM64" i="2"/>
  <c r="BJ64" i="2"/>
  <c r="BC64" i="2"/>
  <c r="BD64" i="2" s="1"/>
  <c r="A64" i="2"/>
  <c r="BM63" i="2"/>
  <c r="BJ63" i="2"/>
  <c r="BC63" i="2"/>
  <c r="BD63" i="2" s="1"/>
  <c r="A63" i="2"/>
  <c r="BM62" i="2"/>
  <c r="BJ62" i="2"/>
  <c r="BC62" i="2"/>
  <c r="BD62" i="2" s="1"/>
  <c r="A62" i="2"/>
  <c r="BM61" i="2"/>
  <c r="BJ61" i="2"/>
  <c r="BC61" i="2"/>
  <c r="BD61" i="2" s="1"/>
  <c r="A61" i="2"/>
  <c r="BM60" i="2"/>
  <c r="BJ60" i="2"/>
  <c r="BC60" i="2"/>
  <c r="BD60" i="2" s="1"/>
  <c r="A60" i="2"/>
  <c r="BM59" i="2"/>
  <c r="BJ59" i="2"/>
  <c r="BC59" i="2"/>
  <c r="BD59" i="2" s="1"/>
  <c r="A59" i="2"/>
  <c r="BM19" i="6"/>
  <c r="BJ19" i="6"/>
  <c r="BC19" i="6"/>
  <c r="BD19" i="6" s="1"/>
  <c r="A19" i="6"/>
  <c r="BM18" i="6"/>
  <c r="BJ18" i="6"/>
  <c r="BC18" i="6"/>
  <c r="BD18" i="6" s="1"/>
  <c r="A18" i="6"/>
  <c r="BM17" i="6"/>
  <c r="BJ17" i="6"/>
  <c r="BC17" i="6"/>
  <c r="BD17" i="6" s="1"/>
  <c r="A17" i="6"/>
  <c r="BM16" i="6"/>
  <c r="BJ16" i="6"/>
  <c r="BC16" i="6"/>
  <c r="BD16" i="6" s="1"/>
  <c r="A16" i="6"/>
  <c r="BM15" i="6"/>
  <c r="BJ15" i="6"/>
  <c r="BC15" i="6"/>
  <c r="BD15" i="6" s="1"/>
  <c r="A15" i="6"/>
  <c r="BM14" i="6"/>
  <c r="BJ14" i="6"/>
  <c r="BC14" i="6"/>
  <c r="BD14" i="6" s="1"/>
  <c r="A14" i="6"/>
  <c r="BM13" i="6"/>
  <c r="BJ13" i="6"/>
  <c r="BC13" i="6"/>
  <c r="BD13" i="6" s="1"/>
  <c r="A13" i="6"/>
  <c r="BM12" i="6"/>
  <c r="BJ12" i="6"/>
  <c r="BC12" i="6"/>
  <c r="BD12" i="6" s="1"/>
  <c r="A12" i="6"/>
  <c r="BM11" i="6"/>
  <c r="BJ11" i="6"/>
  <c r="BC11" i="6"/>
  <c r="BD11" i="6" s="1"/>
  <c r="A11" i="6"/>
  <c r="BM10" i="6"/>
  <c r="BJ10" i="6"/>
  <c r="BC10" i="6"/>
  <c r="BD10" i="6" s="1"/>
  <c r="A10" i="6"/>
  <c r="BM9" i="6"/>
  <c r="BJ9" i="6"/>
  <c r="BC9" i="6"/>
  <c r="BD9" i="6" s="1"/>
  <c r="A9" i="6"/>
  <c r="BM8" i="6"/>
  <c r="BJ8" i="6"/>
  <c r="BC8" i="6"/>
  <c r="BD8" i="6" s="1"/>
  <c r="A8" i="6"/>
  <c r="BP14" i="6" l="1"/>
  <c r="BP19" i="6"/>
  <c r="BQ19" i="6" s="1"/>
  <c r="BP17" i="6"/>
  <c r="BQ17" i="6" s="1"/>
  <c r="BP9" i="6"/>
  <c r="BQ9" i="6" s="1"/>
  <c r="BP12" i="6"/>
  <c r="BQ12" i="6" s="1"/>
  <c r="BP11" i="6"/>
  <c r="BQ11" i="6" s="1"/>
  <c r="BP16" i="6"/>
  <c r="BQ16" i="6" s="1"/>
  <c r="BP18" i="6"/>
  <c r="BQ18" i="6" s="1"/>
  <c r="BP8" i="6"/>
  <c r="BP15" i="6"/>
  <c r="BQ15" i="6" s="1"/>
  <c r="BP13" i="6"/>
  <c r="BQ13" i="6" s="1"/>
  <c r="BP10" i="6"/>
  <c r="BQ10" i="6" s="1"/>
  <c r="BP72" i="2"/>
  <c r="BQ72" i="2" s="1"/>
  <c r="BP76" i="2"/>
  <c r="BQ76" i="2" s="1"/>
  <c r="AE65" i="2"/>
  <c r="BP65" i="2"/>
  <c r="BQ65" i="2" s="1"/>
  <c r="BP70" i="2"/>
  <c r="BQ70" i="2" s="1"/>
  <c r="BP75" i="2"/>
  <c r="BP64" i="2"/>
  <c r="BQ64" i="2" s="1"/>
  <c r="BP69" i="2"/>
  <c r="BQ69" i="2" s="1"/>
  <c r="AE63" i="2"/>
  <c r="BP63" i="2"/>
  <c r="BQ63" i="2" s="1"/>
  <c r="BP59" i="2"/>
  <c r="BQ59" i="2" s="1"/>
  <c r="BP68" i="2"/>
  <c r="BQ68" i="2" s="1"/>
  <c r="BP66" i="2"/>
  <c r="BQ66" i="2" s="1"/>
  <c r="BP60" i="2"/>
  <c r="BQ60" i="2" s="1"/>
  <c r="AE73" i="2"/>
  <c r="BP73" i="2"/>
  <c r="BQ73" i="2" s="1"/>
  <c r="BP62" i="2"/>
  <c r="BQ62" i="2" s="1"/>
  <c r="AE61" i="2"/>
  <c r="BP61" i="2"/>
  <c r="BQ61" i="2" s="1"/>
  <c r="AE71" i="2"/>
  <c r="BP71" i="2"/>
  <c r="BQ71" i="2" s="1"/>
  <c r="BP74" i="2"/>
  <c r="BQ74" i="2" s="1"/>
  <c r="AE67" i="2"/>
  <c r="BP67" i="2"/>
  <c r="BQ67" i="2" s="1"/>
  <c r="BQ75" i="2"/>
  <c r="AE75" i="2"/>
  <c r="AE69" i="2"/>
  <c r="AE59" i="2"/>
  <c r="AE60" i="2"/>
  <c r="AE62" i="2"/>
  <c r="AE64" i="2"/>
  <c r="AE66" i="2"/>
  <c r="AE68" i="2"/>
  <c r="AE70" i="2"/>
  <c r="AE72" i="2"/>
  <c r="AE74" i="2"/>
  <c r="AE76" i="2"/>
  <c r="AE16" i="6"/>
  <c r="AE18" i="6"/>
  <c r="AE17" i="6"/>
  <c r="AE19" i="6"/>
  <c r="AE13" i="6"/>
  <c r="AE12" i="6"/>
  <c r="AE14" i="6"/>
  <c r="BQ14" i="6"/>
  <c r="AE15" i="6"/>
  <c r="AE11" i="6"/>
  <c r="AE10" i="6"/>
  <c r="AE9" i="6"/>
  <c r="AE8" i="6"/>
  <c r="BQ8" i="6" l="1"/>
  <c r="I25" i="1" s="1"/>
  <c r="H25" i="1"/>
  <c r="BM164" i="4"/>
  <c r="BJ164" i="4"/>
  <c r="BC164" i="4"/>
  <c r="A164" i="4"/>
  <c r="BM163" i="4"/>
  <c r="BJ163" i="4"/>
  <c r="BC163" i="4"/>
  <c r="BD163" i="4" s="1"/>
  <c r="A163" i="4"/>
  <c r="BM162" i="4"/>
  <c r="BJ162" i="4"/>
  <c r="BC162" i="4"/>
  <c r="A162" i="4"/>
  <c r="BM161" i="4"/>
  <c r="BJ161" i="4"/>
  <c r="BC161" i="4"/>
  <c r="BD161" i="4" s="1"/>
  <c r="A161" i="4"/>
  <c r="BM160" i="4"/>
  <c r="BJ160" i="4"/>
  <c r="BC160" i="4"/>
  <c r="BD160" i="4" s="1"/>
  <c r="A160" i="4"/>
  <c r="BM159" i="4"/>
  <c r="BJ159" i="4"/>
  <c r="BC159" i="4"/>
  <c r="BD159" i="4" s="1"/>
  <c r="A159" i="4"/>
  <c r="BM158" i="4"/>
  <c r="BJ158" i="4"/>
  <c r="BC158" i="4"/>
  <c r="BD158" i="4" s="1"/>
  <c r="A158" i="4"/>
  <c r="BM42" i="3"/>
  <c r="BJ42" i="3"/>
  <c r="BC42" i="3"/>
  <c r="BD42" i="3" s="1"/>
  <c r="A42" i="3"/>
  <c r="BM140" i="4"/>
  <c r="BJ140" i="4"/>
  <c r="BC140" i="4"/>
  <c r="BD140" i="4" s="1"/>
  <c r="A140" i="4"/>
  <c r="BM139" i="4"/>
  <c r="BJ139" i="4"/>
  <c r="BC139" i="4"/>
  <c r="BD139" i="4" s="1"/>
  <c r="A139" i="4"/>
  <c r="BM138" i="4"/>
  <c r="BJ138" i="4"/>
  <c r="BC138" i="4"/>
  <c r="BD138" i="4" s="1"/>
  <c r="A138" i="4"/>
  <c r="BM137" i="4"/>
  <c r="BJ137" i="4"/>
  <c r="BC137" i="4"/>
  <c r="BD137" i="4" s="1"/>
  <c r="A137" i="4"/>
  <c r="AE164" i="4" l="1"/>
  <c r="BP164" i="4"/>
  <c r="BQ164" i="4" s="1"/>
  <c r="BP161" i="4"/>
  <c r="BQ161" i="4" s="1"/>
  <c r="AE158" i="4"/>
  <c r="BP158" i="4"/>
  <c r="BQ158" i="4" s="1"/>
  <c r="AE160" i="4"/>
  <c r="BP160" i="4"/>
  <c r="BQ160" i="4" s="1"/>
  <c r="BP137" i="4"/>
  <c r="BQ137" i="4" s="1"/>
  <c r="BP163" i="4"/>
  <c r="BQ163" i="4" s="1"/>
  <c r="AE162" i="4"/>
  <c r="BP162" i="4"/>
  <c r="BQ162" i="4" s="1"/>
  <c r="BP139" i="4"/>
  <c r="BQ139" i="4" s="1"/>
  <c r="BP138" i="4"/>
  <c r="BQ138" i="4" s="1"/>
  <c r="BP159" i="4"/>
  <c r="BQ159" i="4" s="1"/>
  <c r="BP140" i="4"/>
  <c r="BQ140" i="4" s="1"/>
  <c r="BP42" i="3"/>
  <c r="BQ42" i="3" s="1"/>
  <c r="BD164" i="4"/>
  <c r="AE163" i="4"/>
  <c r="BD162" i="4"/>
  <c r="AE161" i="4"/>
  <c r="AE159" i="4"/>
  <c r="AE42" i="3"/>
  <c r="AE139" i="4"/>
  <c r="AE140" i="4"/>
  <c r="AE138" i="4"/>
  <c r="AE137" i="4"/>
  <c r="BM131" i="3" l="1"/>
  <c r="BJ131" i="3"/>
  <c r="BC131" i="3"/>
  <c r="BD131" i="3" s="1"/>
  <c r="A131" i="3"/>
  <c r="BM130" i="3"/>
  <c r="BJ130" i="3"/>
  <c r="BC130" i="3"/>
  <c r="BD130" i="3" s="1"/>
  <c r="A130" i="3"/>
  <c r="BM23" i="8"/>
  <c r="BJ23" i="8"/>
  <c r="BC23" i="8"/>
  <c r="BD23" i="8" s="1"/>
  <c r="A23" i="8"/>
  <c r="BM32" i="7"/>
  <c r="BJ32" i="7"/>
  <c r="BC32" i="7"/>
  <c r="BD32" i="7" s="1"/>
  <c r="A32" i="7"/>
  <c r="BM31" i="7"/>
  <c r="BJ31" i="7"/>
  <c r="BC31" i="7"/>
  <c r="BD31" i="7" s="1"/>
  <c r="A31" i="7"/>
  <c r="BM30" i="7"/>
  <c r="BJ30" i="7"/>
  <c r="BC30" i="7"/>
  <c r="BD30" i="7" s="1"/>
  <c r="A30" i="7"/>
  <c r="BM27" i="7"/>
  <c r="BJ27" i="7"/>
  <c r="BC27" i="7"/>
  <c r="BD27" i="7" s="1"/>
  <c r="A27" i="7"/>
  <c r="BM25" i="7"/>
  <c r="BJ25" i="7"/>
  <c r="BC25" i="7"/>
  <c r="BD25" i="7" s="1"/>
  <c r="A25" i="7"/>
  <c r="BM24" i="7"/>
  <c r="BJ24" i="7"/>
  <c r="BC24" i="7"/>
  <c r="BD24" i="7" s="1"/>
  <c r="A24" i="7"/>
  <c r="BM21" i="7"/>
  <c r="BJ21" i="7"/>
  <c r="BC21" i="7"/>
  <c r="BD21" i="7" s="1"/>
  <c r="A21" i="7"/>
  <c r="BM19" i="7"/>
  <c r="BJ19" i="7"/>
  <c r="BC19" i="7"/>
  <c r="BD19" i="7" s="1"/>
  <c r="A19" i="7"/>
  <c r="BP23" i="8" l="1"/>
  <c r="BQ23" i="8" s="1"/>
  <c r="BP24" i="7"/>
  <c r="BQ24" i="7" s="1"/>
  <c r="AE21" i="7"/>
  <c r="BP21" i="7"/>
  <c r="BQ21" i="7" s="1"/>
  <c r="AE25" i="7"/>
  <c r="BP25" i="7"/>
  <c r="BQ25" i="7" s="1"/>
  <c r="BP27" i="7"/>
  <c r="BQ27" i="7" s="1"/>
  <c r="BP19" i="7"/>
  <c r="BQ19" i="7" s="1"/>
  <c r="BP31" i="7"/>
  <c r="BQ31" i="7" s="1"/>
  <c r="BP32" i="7"/>
  <c r="BQ32" i="7" s="1"/>
  <c r="BP30" i="7"/>
  <c r="BQ30" i="7" s="1"/>
  <c r="BP131" i="3"/>
  <c r="BQ131" i="3" s="1"/>
  <c r="BP130" i="3"/>
  <c r="BQ130" i="3"/>
  <c r="AE130" i="3"/>
  <c r="AE131" i="3"/>
  <c r="AE23" i="8"/>
  <c r="AE32" i="7"/>
  <c r="AE31" i="7"/>
  <c r="AE30" i="7"/>
  <c r="AE27" i="7"/>
  <c r="AE24" i="7"/>
  <c r="AE19" i="7"/>
  <c r="A28" i="5"/>
  <c r="A29" i="5"/>
  <c r="A30" i="5"/>
  <c r="A32" i="5"/>
  <c r="BC55" i="2" l="1"/>
  <c r="BM9" i="9"/>
  <c r="BM10" i="9"/>
  <c r="BM11" i="9"/>
  <c r="BM12" i="9"/>
  <c r="BM14" i="9"/>
  <c r="BM15" i="9"/>
  <c r="BM16" i="9"/>
  <c r="BM17" i="9"/>
  <c r="BM18" i="9"/>
  <c r="BM19" i="9"/>
  <c r="BM21" i="9"/>
  <c r="BM23" i="9"/>
  <c r="BM24" i="9"/>
  <c r="BM25" i="9"/>
  <c r="BM26" i="9"/>
  <c r="BM27" i="9"/>
  <c r="BM29" i="9"/>
  <c r="BM30" i="9"/>
  <c r="BM31" i="9"/>
  <c r="BM33" i="9"/>
  <c r="BM34" i="9"/>
  <c r="BM35" i="9"/>
  <c r="BM38" i="9"/>
  <c r="BM39" i="9"/>
  <c r="BM40" i="9"/>
  <c r="BM41" i="9"/>
  <c r="BM42" i="9"/>
  <c r="BM8" i="9"/>
  <c r="BJ8" i="9"/>
  <c r="BC8" i="9"/>
  <c r="BD8" i="9" s="1"/>
  <c r="BM9" i="8"/>
  <c r="BM10" i="8"/>
  <c r="BM11" i="8"/>
  <c r="BM12" i="8"/>
  <c r="BM13" i="8"/>
  <c r="BM14" i="8"/>
  <c r="BM15" i="8"/>
  <c r="BM16" i="8"/>
  <c r="BM17" i="8"/>
  <c r="BM18" i="8"/>
  <c r="BM19" i="8"/>
  <c r="BM20" i="8"/>
  <c r="BM22" i="8"/>
  <c r="BM24" i="8"/>
  <c r="BM25" i="8"/>
  <c r="BM26" i="8"/>
  <c r="BM27" i="8"/>
  <c r="BM28" i="8"/>
  <c r="BM29" i="8"/>
  <c r="BM30" i="8"/>
  <c r="BM31" i="8"/>
  <c r="BM32" i="8"/>
  <c r="BM33" i="8"/>
  <c r="BM34" i="8"/>
  <c r="BM35" i="8"/>
  <c r="BM36" i="8"/>
  <c r="BM37" i="8"/>
  <c r="BM38" i="8"/>
  <c r="BM39" i="8"/>
  <c r="BM40" i="8"/>
  <c r="BM41" i="8"/>
  <c r="BM42" i="8"/>
  <c r="BM43" i="8"/>
  <c r="BM44" i="8"/>
  <c r="BM45" i="8"/>
  <c r="BM47" i="8"/>
  <c r="BM48" i="8"/>
  <c r="BM49" i="8"/>
  <c r="BM50" i="8"/>
  <c r="BM51" i="8"/>
  <c r="BM52" i="8"/>
  <c r="BM53" i="8"/>
  <c r="BM54" i="8"/>
  <c r="BM55" i="8"/>
  <c r="BM56" i="8"/>
  <c r="BM57" i="8"/>
  <c r="BM59" i="8"/>
  <c r="BM60" i="8"/>
  <c r="BM61" i="8"/>
  <c r="BM62" i="8"/>
  <c r="BM63" i="8"/>
  <c r="BM64" i="8"/>
  <c r="BM65" i="8"/>
  <c r="BM66" i="8"/>
  <c r="BM67" i="8"/>
  <c r="BM68" i="8"/>
  <c r="BM70" i="8"/>
  <c r="BM71" i="8"/>
  <c r="BM72" i="8"/>
  <c r="BM73" i="8"/>
  <c r="BM74" i="8"/>
  <c r="BM75" i="8"/>
  <c r="BM76" i="8"/>
  <c r="BM77" i="8"/>
  <c r="BM78" i="8"/>
  <c r="BM79" i="8"/>
  <c r="BM80" i="8"/>
  <c r="BM81" i="8"/>
  <c r="BM82" i="8"/>
  <c r="BM83" i="8"/>
  <c r="BM84" i="8"/>
  <c r="BM85" i="8"/>
  <c r="BM86" i="8"/>
  <c r="BM87" i="8"/>
  <c r="BM88" i="8"/>
  <c r="BM89" i="8"/>
  <c r="BM90" i="8"/>
  <c r="BM91" i="8"/>
  <c r="BM92" i="8"/>
  <c r="BM93" i="8"/>
  <c r="BM94" i="8"/>
  <c r="BM95" i="8"/>
  <c r="BM96" i="8"/>
  <c r="BM97" i="8"/>
  <c r="BM98" i="8"/>
  <c r="BM99" i="8"/>
  <c r="BM100" i="8"/>
  <c r="BM101" i="8"/>
  <c r="BM102" i="8"/>
  <c r="BM104" i="8"/>
  <c r="BM105" i="8"/>
  <c r="BM106" i="8"/>
  <c r="BM107" i="8"/>
  <c r="BM108" i="8"/>
  <c r="BM109" i="8"/>
  <c r="BM110" i="8"/>
  <c r="BM111" i="8"/>
  <c r="BM112" i="8"/>
  <c r="BM113" i="8"/>
  <c r="BM114" i="8"/>
  <c r="BM115" i="8"/>
  <c r="BM116" i="8"/>
  <c r="BM117" i="8"/>
  <c r="BM118" i="8"/>
  <c r="BM119" i="8"/>
  <c r="BM120" i="8"/>
  <c r="BM121" i="8"/>
  <c r="BM122" i="8"/>
  <c r="BM123" i="8"/>
  <c r="BM124" i="8"/>
  <c r="BM125" i="8"/>
  <c r="BM126" i="8"/>
  <c r="BM127" i="8"/>
  <c r="BM128" i="8"/>
  <c r="BM129" i="8"/>
  <c r="BM130" i="8"/>
  <c r="BM131" i="8"/>
  <c r="BM132" i="8"/>
  <c r="BM133" i="8"/>
  <c r="BM134" i="8"/>
  <c r="BM135" i="8"/>
  <c r="BM136" i="8"/>
  <c r="BM137" i="8"/>
  <c r="BM138" i="8"/>
  <c r="BM139" i="8"/>
  <c r="BM140" i="8"/>
  <c r="BM141" i="8"/>
  <c r="BM142" i="8"/>
  <c r="BM143" i="8"/>
  <c r="BM144" i="8"/>
  <c r="BM145" i="8"/>
  <c r="BM146" i="8"/>
  <c r="BM147" i="8"/>
  <c r="BM148" i="8"/>
  <c r="BM149" i="8"/>
  <c r="BM8" i="8"/>
  <c r="BJ8" i="8"/>
  <c r="BC8" i="8"/>
  <c r="BD8" i="8" s="1"/>
  <c r="BM14" i="7"/>
  <c r="BM15" i="7"/>
  <c r="BM16" i="7"/>
  <c r="BM17" i="7"/>
  <c r="BM18" i="7"/>
  <c r="BM20" i="7"/>
  <c r="BM22" i="7"/>
  <c r="BM23" i="7"/>
  <c r="BM26" i="7"/>
  <c r="BM28" i="7"/>
  <c r="BM29" i="7"/>
  <c r="BM33" i="7"/>
  <c r="BM34" i="7"/>
  <c r="BJ34" i="7"/>
  <c r="BC34" i="7"/>
  <c r="BD34" i="7" s="1"/>
  <c r="A34" i="7"/>
  <c r="BJ33" i="7"/>
  <c r="BC33" i="7"/>
  <c r="BD33" i="7" s="1"/>
  <c r="A33" i="7"/>
  <c r="BJ29" i="7"/>
  <c r="BC29" i="7"/>
  <c r="BD29" i="7" s="1"/>
  <c r="A29" i="7"/>
  <c r="BJ28" i="7"/>
  <c r="BC28" i="7"/>
  <c r="BD28" i="7" s="1"/>
  <c r="A28" i="7"/>
  <c r="BJ26" i="7"/>
  <c r="BC26" i="7"/>
  <c r="BD26" i="7" s="1"/>
  <c r="A26" i="7"/>
  <c r="BJ23" i="7"/>
  <c r="BC23" i="7"/>
  <c r="BD23" i="7" s="1"/>
  <c r="A23" i="7"/>
  <c r="BJ22" i="7"/>
  <c r="BC22" i="7"/>
  <c r="BD22" i="7" s="1"/>
  <c r="A22" i="7"/>
  <c r="BJ20" i="7"/>
  <c r="BC20" i="7"/>
  <c r="BD20" i="7" s="1"/>
  <c r="A20" i="7"/>
  <c r="BJ18" i="7"/>
  <c r="BC18" i="7"/>
  <c r="BD18" i="7" s="1"/>
  <c r="A18" i="7"/>
  <c r="BJ17" i="7"/>
  <c r="BC17" i="7"/>
  <c r="BD17" i="7" s="1"/>
  <c r="A17" i="7"/>
  <c r="BJ16" i="7"/>
  <c r="BC16" i="7"/>
  <c r="BD16" i="7" s="1"/>
  <c r="A16" i="7"/>
  <c r="BJ15" i="7"/>
  <c r="BC15" i="7"/>
  <c r="BD15" i="7" s="1"/>
  <c r="A15" i="7"/>
  <c r="BJ14" i="7"/>
  <c r="BC14" i="7"/>
  <c r="BD14" i="7" s="1"/>
  <c r="A14" i="7"/>
  <c r="BM73" i="14"/>
  <c r="BM74" i="14"/>
  <c r="BM75" i="14"/>
  <c r="BM76" i="14"/>
  <c r="BM77" i="14"/>
  <c r="BM78" i="14"/>
  <c r="BM79" i="14"/>
  <c r="BM80" i="14"/>
  <c r="BM81" i="14"/>
  <c r="BM72" i="14"/>
  <c r="BJ72" i="14"/>
  <c r="BC72" i="14"/>
  <c r="BD72" i="14" s="1"/>
  <c r="BM9" i="4"/>
  <c r="BM10" i="4"/>
  <c r="BM11" i="4"/>
  <c r="BM12" i="4"/>
  <c r="BM13" i="4"/>
  <c r="BM14" i="4"/>
  <c r="BM15" i="4"/>
  <c r="BM16" i="4"/>
  <c r="BM17" i="4"/>
  <c r="BM18" i="4"/>
  <c r="BM19" i="4"/>
  <c r="BM20" i="4"/>
  <c r="BM24" i="4"/>
  <c r="BM25" i="4"/>
  <c r="BM26" i="4"/>
  <c r="BM27" i="4"/>
  <c r="BM28" i="4"/>
  <c r="BM34" i="4"/>
  <c r="BM35" i="4"/>
  <c r="BM36" i="4"/>
  <c r="BM37" i="4"/>
  <c r="BM38" i="4"/>
  <c r="BM39" i="4"/>
  <c r="BM40" i="4"/>
  <c r="BM42" i="4"/>
  <c r="BM43" i="4"/>
  <c r="BM44" i="4"/>
  <c r="BM45" i="4"/>
  <c r="BM46" i="4"/>
  <c r="BM47" i="4"/>
  <c r="BM48" i="4"/>
  <c r="BM49" i="4"/>
  <c r="BM50" i="4"/>
  <c r="BM51" i="4"/>
  <c r="BM52" i="4"/>
  <c r="BM53" i="4"/>
  <c r="BM54" i="4"/>
  <c r="BM55" i="4"/>
  <c r="BM56" i="4"/>
  <c r="BM57" i="4"/>
  <c r="BM58" i="4"/>
  <c r="BM59" i="4"/>
  <c r="BM60" i="4"/>
  <c r="BM61" i="4"/>
  <c r="BM62" i="4"/>
  <c r="BM63" i="4"/>
  <c r="BM64" i="4"/>
  <c r="BM65" i="4"/>
  <c r="BM66" i="4"/>
  <c r="BM67" i="4"/>
  <c r="BM69" i="4"/>
  <c r="BM70" i="4"/>
  <c r="BM71" i="4"/>
  <c r="BM72" i="4"/>
  <c r="BM73" i="4"/>
  <c r="BM74" i="4"/>
  <c r="BM75" i="4"/>
  <c r="BM76" i="4"/>
  <c r="BM77" i="4"/>
  <c r="BM78" i="4"/>
  <c r="BM80" i="4"/>
  <c r="BM81" i="4"/>
  <c r="BM82" i="4"/>
  <c r="BM83" i="4"/>
  <c r="BM84" i="4"/>
  <c r="BM85" i="4"/>
  <c r="BM86" i="4"/>
  <c r="BM88" i="4"/>
  <c r="BM89" i="4"/>
  <c r="BM90" i="4"/>
  <c r="BM91" i="4"/>
  <c r="BM92" i="4"/>
  <c r="BM93" i="4"/>
  <c r="BM95" i="4"/>
  <c r="BM96" i="4"/>
  <c r="BM97" i="4"/>
  <c r="BM98" i="4"/>
  <c r="BM99" i="4"/>
  <c r="BM100" i="4"/>
  <c r="BM101" i="4"/>
  <c r="BM103" i="4"/>
  <c r="BM104" i="4"/>
  <c r="BM105" i="4"/>
  <c r="BM106" i="4"/>
  <c r="BM107" i="4"/>
  <c r="BM108" i="4"/>
  <c r="BM109" i="4"/>
  <c r="BM111" i="4"/>
  <c r="BM112" i="4"/>
  <c r="BM113" i="4"/>
  <c r="BM114" i="4"/>
  <c r="BM115" i="4"/>
  <c r="BM116" i="4"/>
  <c r="BM117" i="4"/>
  <c r="BM118" i="4"/>
  <c r="BM119" i="4"/>
  <c r="BM121" i="4"/>
  <c r="BM122" i="4"/>
  <c r="BM124" i="4"/>
  <c r="BM125" i="4"/>
  <c r="BM126" i="4"/>
  <c r="BM127" i="4"/>
  <c r="BM128" i="4"/>
  <c r="BM129" i="4"/>
  <c r="BM130" i="4"/>
  <c r="BM132" i="4"/>
  <c r="BM133" i="4"/>
  <c r="BM134" i="4"/>
  <c r="BM135" i="4"/>
  <c r="BM136" i="4"/>
  <c r="BM142" i="4"/>
  <c r="BM143" i="4"/>
  <c r="BM144" i="4"/>
  <c r="BM145" i="4"/>
  <c r="BM146" i="4"/>
  <c r="BM147" i="4"/>
  <c r="BM148" i="4"/>
  <c r="BM149" i="4"/>
  <c r="BM150" i="4"/>
  <c r="BM151" i="4"/>
  <c r="BM152" i="4"/>
  <c r="BM153" i="4"/>
  <c r="BM154" i="4"/>
  <c r="BM155" i="4"/>
  <c r="BM156" i="4"/>
  <c r="BM157" i="4"/>
  <c r="BM166" i="4"/>
  <c r="BM168" i="4"/>
  <c r="BM169" i="4"/>
  <c r="BM199" i="4"/>
  <c r="BM191" i="4"/>
  <c r="BM200" i="4"/>
  <c r="BM192" i="4"/>
  <c r="BM189" i="4"/>
  <c r="BM201" i="4"/>
  <c r="BM190" i="4"/>
  <c r="BM202" i="4"/>
  <c r="BM228" i="4"/>
  <c r="BM229" i="4"/>
  <c r="BM230" i="4"/>
  <c r="BM231" i="4"/>
  <c r="BM232" i="4"/>
  <c r="BM234" i="4"/>
  <c r="BM235" i="4"/>
  <c r="BM236" i="4"/>
  <c r="BM237" i="4"/>
  <c r="BM238" i="4"/>
  <c r="BM239" i="4"/>
  <c r="BM240" i="4"/>
  <c r="BM241" i="4"/>
  <c r="BM242" i="4"/>
  <c r="BM243" i="4"/>
  <c r="BM245" i="4"/>
  <c r="BM246" i="4"/>
  <c r="BM248" i="4"/>
  <c r="BM249" i="4"/>
  <c r="BM250" i="4"/>
  <c r="BM251" i="4"/>
  <c r="BM252" i="4"/>
  <c r="BM253" i="4"/>
  <c r="BM254" i="4"/>
  <c r="BM255" i="4"/>
  <c r="BM256" i="4"/>
  <c r="BM258" i="4"/>
  <c r="BM259" i="4"/>
  <c r="BM261" i="4"/>
  <c r="BM262" i="4"/>
  <c r="BM263" i="4"/>
  <c r="BM265" i="4"/>
  <c r="BM266" i="4"/>
  <c r="BM267" i="4"/>
  <c r="BM268" i="4"/>
  <c r="BM269" i="4"/>
  <c r="BM271" i="4"/>
  <c r="BM272" i="4"/>
  <c r="BM273" i="4"/>
  <c r="BM274" i="4"/>
  <c r="BM275" i="4"/>
  <c r="BM276" i="4"/>
  <c r="BM277" i="4"/>
  <c r="BM278" i="4"/>
  <c r="BM279" i="4"/>
  <c r="BM280" i="4"/>
  <c r="BM281" i="4"/>
  <c r="BM282" i="4"/>
  <c r="BM8" i="4"/>
  <c r="BJ8" i="4"/>
  <c r="BC8" i="4"/>
  <c r="BD8" i="4" s="1"/>
  <c r="BJ136" i="4"/>
  <c r="BC136" i="4"/>
  <c r="BD136" i="4" s="1"/>
  <c r="A136" i="4"/>
  <c r="BJ135" i="4"/>
  <c r="BC135" i="4"/>
  <c r="BD135" i="4" s="1"/>
  <c r="A135" i="4"/>
  <c r="BJ134" i="4"/>
  <c r="BC134" i="4"/>
  <c r="BD134" i="4" s="1"/>
  <c r="A134" i="4"/>
  <c r="BJ133" i="4"/>
  <c r="BC133" i="4"/>
  <c r="BD133" i="4" s="1"/>
  <c r="A133" i="4"/>
  <c r="BJ132" i="4"/>
  <c r="BC132" i="4"/>
  <c r="BD132" i="4" s="1"/>
  <c r="A132" i="4"/>
  <c r="BM9" i="3"/>
  <c r="BM10" i="3"/>
  <c r="BM11" i="3"/>
  <c r="BM12" i="3"/>
  <c r="BM13" i="3"/>
  <c r="BM14" i="3"/>
  <c r="BM15" i="3"/>
  <c r="BM16" i="3"/>
  <c r="BM17" i="3"/>
  <c r="BM18" i="3"/>
  <c r="BM19" i="3"/>
  <c r="BM20" i="3"/>
  <c r="BM21" i="3"/>
  <c r="BM22" i="3"/>
  <c r="BM23" i="3"/>
  <c r="BM24" i="3"/>
  <c r="BM25" i="3"/>
  <c r="BM26" i="3"/>
  <c r="BM27" i="3"/>
  <c r="BM28" i="3"/>
  <c r="BM29" i="3"/>
  <c r="BM30" i="3"/>
  <c r="BM31" i="3"/>
  <c r="BM32" i="3"/>
  <c r="BM33" i="3"/>
  <c r="BM34" i="3"/>
  <c r="BM35" i="3"/>
  <c r="BM36" i="3"/>
  <c r="BM37" i="3"/>
  <c r="BM38" i="3"/>
  <c r="BM39" i="3"/>
  <c r="BM40" i="3"/>
  <c r="BM41" i="3"/>
  <c r="BM44" i="3"/>
  <c r="BM45" i="3"/>
  <c r="BM46" i="3"/>
  <c r="BM47" i="3"/>
  <c r="BM48" i="3"/>
  <c r="BM49" i="3"/>
  <c r="BM50" i="3"/>
  <c r="BM51" i="3"/>
  <c r="BM52" i="3"/>
  <c r="BM54" i="3"/>
  <c r="BM55" i="3"/>
  <c r="BM56" i="3"/>
  <c r="BM57" i="3"/>
  <c r="BM58" i="3"/>
  <c r="BM59" i="3"/>
  <c r="BM62" i="3"/>
  <c r="BM63" i="3"/>
  <c r="BM64" i="3"/>
  <c r="BM65" i="3"/>
  <c r="BM66" i="3"/>
  <c r="BM67" i="3"/>
  <c r="BM68" i="3"/>
  <c r="BM69" i="3"/>
  <c r="BM70" i="3"/>
  <c r="BM71" i="3"/>
  <c r="BM72" i="3"/>
  <c r="BM73" i="3"/>
  <c r="BM74" i="3"/>
  <c r="BM75" i="3"/>
  <c r="BM76" i="3"/>
  <c r="BM77" i="3"/>
  <c r="BM78" i="3"/>
  <c r="BM79" i="3"/>
  <c r="BM80" i="3"/>
  <c r="BM81" i="3"/>
  <c r="BM83" i="3"/>
  <c r="BM84" i="3"/>
  <c r="BM85" i="3"/>
  <c r="BM86" i="3"/>
  <c r="BM87" i="3"/>
  <c r="BM88" i="3"/>
  <c r="BM89" i="3"/>
  <c r="BM90" i="3"/>
  <c r="BM91" i="3"/>
  <c r="BM92" i="3"/>
  <c r="BM93" i="3"/>
  <c r="BM94" i="3"/>
  <c r="BM95" i="3"/>
  <c r="BM96" i="3"/>
  <c r="BM97" i="3"/>
  <c r="BM98" i="3"/>
  <c r="BM99" i="3"/>
  <c r="BM100" i="3"/>
  <c r="BM101" i="3"/>
  <c r="BM102" i="3"/>
  <c r="BM103" i="3"/>
  <c r="BM104" i="3"/>
  <c r="BM105" i="3"/>
  <c r="BM106" i="3"/>
  <c r="BM107" i="3"/>
  <c r="BM108" i="3"/>
  <c r="BM109" i="3"/>
  <c r="BM110" i="3"/>
  <c r="BM111" i="3"/>
  <c r="BM112" i="3"/>
  <c r="BM113" i="3"/>
  <c r="BM114" i="3"/>
  <c r="BM115" i="3"/>
  <c r="BM116" i="3"/>
  <c r="BM117" i="3"/>
  <c r="BM118" i="3"/>
  <c r="BM119" i="3"/>
  <c r="BM120" i="3"/>
  <c r="BM122" i="3"/>
  <c r="BM123" i="3"/>
  <c r="BM124" i="3"/>
  <c r="BM125" i="3"/>
  <c r="BM126" i="3"/>
  <c r="BM127" i="3"/>
  <c r="BM128" i="3"/>
  <c r="BM129" i="3"/>
  <c r="BM132" i="3"/>
  <c r="BM133" i="3"/>
  <c r="BM134" i="3"/>
  <c r="BM135" i="3"/>
  <c r="BM136" i="3"/>
  <c r="BM137" i="3"/>
  <c r="BM138" i="3"/>
  <c r="BM139" i="3"/>
  <c r="BM140" i="3"/>
  <c r="BM141" i="3"/>
  <c r="BM142" i="3"/>
  <c r="BM143" i="3"/>
  <c r="BM150" i="3"/>
  <c r="BM151" i="3"/>
  <c r="BM152" i="3"/>
  <c r="BM153" i="3"/>
  <c r="BM154" i="3"/>
  <c r="BM155" i="3"/>
  <c r="BM156" i="3"/>
  <c r="BM157" i="3"/>
  <c r="BM158" i="3"/>
  <c r="BM159" i="3"/>
  <c r="BM160" i="3"/>
  <c r="BM161" i="3"/>
  <c r="BM162" i="3"/>
  <c r="BM163" i="3"/>
  <c r="BM164" i="3"/>
  <c r="BM165" i="3"/>
  <c r="BM166" i="3"/>
  <c r="BM167" i="3"/>
  <c r="BM168" i="3"/>
  <c r="BM169" i="3"/>
  <c r="BM170" i="3"/>
  <c r="BM171" i="3"/>
  <c r="BM8" i="3"/>
  <c r="BJ8" i="3"/>
  <c r="BD8" i="3"/>
  <c r="BC32" i="3"/>
  <c r="BJ134" i="3"/>
  <c r="BC134" i="3"/>
  <c r="BD134" i="3" s="1"/>
  <c r="A134" i="3"/>
  <c r="BJ133" i="3"/>
  <c r="BC133" i="3"/>
  <c r="BD133" i="3" s="1"/>
  <c r="A133" i="3"/>
  <c r="BJ132" i="3"/>
  <c r="BC132" i="3"/>
  <c r="BD132" i="3" s="1"/>
  <c r="A132" i="3"/>
  <c r="BJ116" i="3"/>
  <c r="BC116" i="3"/>
  <c r="BD116" i="3" s="1"/>
  <c r="A116" i="3"/>
  <c r="BL5" i="9"/>
  <c r="BL5" i="8"/>
  <c r="BL5" i="7"/>
  <c r="BL5" i="4"/>
  <c r="BL5" i="14"/>
  <c r="BL5" i="3"/>
  <c r="BP134" i="3" l="1"/>
  <c r="BP8" i="9"/>
  <c r="BQ8" i="9" s="1"/>
  <c r="BP20" i="7"/>
  <c r="BQ20" i="7" s="1"/>
  <c r="BP18" i="7"/>
  <c r="BP16" i="7"/>
  <c r="BQ16" i="7" s="1"/>
  <c r="BP34" i="7"/>
  <c r="BQ34" i="7" s="1"/>
  <c r="AE28" i="7"/>
  <c r="BP28" i="7"/>
  <c r="BQ28" i="7" s="1"/>
  <c r="BP15" i="7"/>
  <c r="BQ15" i="7" s="1"/>
  <c r="BP17" i="7"/>
  <c r="BQ17" i="7" s="1"/>
  <c r="BP14" i="7"/>
  <c r="BQ14" i="7" s="1"/>
  <c r="BP26" i="7"/>
  <c r="BQ26" i="7" s="1"/>
  <c r="BP29" i="7"/>
  <c r="BQ29" i="7" s="1"/>
  <c r="BP23" i="7"/>
  <c r="BQ23" i="7" s="1"/>
  <c r="BP22" i="7"/>
  <c r="BQ22" i="7" s="1"/>
  <c r="BP33" i="7"/>
  <c r="BQ33" i="7" s="1"/>
  <c r="BP72" i="14"/>
  <c r="BQ72" i="14" s="1"/>
  <c r="BP135" i="4"/>
  <c r="BQ135" i="4" s="1"/>
  <c r="BP132" i="4"/>
  <c r="BQ132" i="4" s="1"/>
  <c r="BP136" i="4"/>
  <c r="BQ136" i="4" s="1"/>
  <c r="BP134" i="4"/>
  <c r="BQ134" i="4" s="1"/>
  <c r="BP8" i="4"/>
  <c r="BQ8" i="4" s="1"/>
  <c r="BP133" i="4"/>
  <c r="BQ133" i="4" s="1"/>
  <c r="BP133" i="3"/>
  <c r="BQ133" i="3" s="1"/>
  <c r="BP116" i="3"/>
  <c r="BQ116" i="3" s="1"/>
  <c r="BP132" i="3"/>
  <c r="BQ132" i="3" s="1"/>
  <c r="AE8" i="8"/>
  <c r="BP8" i="8"/>
  <c r="BQ8" i="8" s="1"/>
  <c r="AE8" i="9"/>
  <c r="BM5" i="9"/>
  <c r="BM5" i="8"/>
  <c r="AE17" i="7"/>
  <c r="AE34" i="7"/>
  <c r="AE23" i="7"/>
  <c r="AE26" i="7"/>
  <c r="AE16" i="7"/>
  <c r="BQ18" i="7"/>
  <c r="AE29" i="7"/>
  <c r="AE18" i="7"/>
  <c r="AE15" i="7"/>
  <c r="AE14" i="7"/>
  <c r="AE33" i="7"/>
  <c r="AE20" i="7"/>
  <c r="AE22" i="7"/>
  <c r="BM5" i="7"/>
  <c r="BM5" i="14"/>
  <c r="AE72" i="14"/>
  <c r="AE133" i="4"/>
  <c r="AE8" i="4"/>
  <c r="AE132" i="4"/>
  <c r="AE135" i="4"/>
  <c r="AE134" i="4"/>
  <c r="AE136" i="4"/>
  <c r="BM5" i="4"/>
  <c r="BQ134" i="3"/>
  <c r="AE133" i="3"/>
  <c r="AE134" i="3"/>
  <c r="AE132" i="3"/>
  <c r="AE116" i="3"/>
  <c r="BM5" i="3"/>
  <c r="BM8" i="2" l="1"/>
  <c r="BM9" i="2"/>
  <c r="BM10" i="2"/>
  <c r="BM11" i="2"/>
  <c r="BM12" i="2"/>
  <c r="BM13" i="2"/>
  <c r="BM14" i="2"/>
  <c r="BM15" i="2"/>
  <c r="BM16" i="2"/>
  <c r="BM17" i="2"/>
  <c r="BM18" i="2"/>
  <c r="BM19" i="2"/>
  <c r="BM20" i="2"/>
  <c r="BM21" i="2"/>
  <c r="BM22" i="2"/>
  <c r="BM23" i="2"/>
  <c r="BM24" i="2"/>
  <c r="BM25" i="2"/>
  <c r="BM26" i="2"/>
  <c r="BM27" i="2"/>
  <c r="BM28" i="2"/>
  <c r="BM29" i="2"/>
  <c r="BM30" i="2"/>
  <c r="BM31" i="2"/>
  <c r="BM32" i="2"/>
  <c r="BM33" i="2"/>
  <c r="BM34" i="2"/>
  <c r="BM35" i="2"/>
  <c r="BM36" i="2"/>
  <c r="BM37" i="2"/>
  <c r="BM38" i="2"/>
  <c r="BM39" i="2"/>
  <c r="BM40" i="2"/>
  <c r="BM41" i="2"/>
  <c r="BM42" i="2"/>
  <c r="BM43" i="2"/>
  <c r="BM44" i="2"/>
  <c r="BM45" i="2"/>
  <c r="BM46" i="2"/>
  <c r="BM47" i="2"/>
  <c r="BM48" i="2"/>
  <c r="BM49" i="2"/>
  <c r="BM50" i="2"/>
  <c r="BM51" i="2"/>
  <c r="BM52" i="2"/>
  <c r="BM53" i="2"/>
  <c r="BM54" i="2"/>
  <c r="BM55" i="2"/>
  <c r="BM56" i="2"/>
  <c r="BM57" i="2"/>
  <c r="BM78" i="2"/>
  <c r="BM79" i="2"/>
  <c r="BL5" i="2"/>
  <c r="C24" i="1"/>
  <c r="F24" i="1" s="1"/>
  <c r="H24" i="1"/>
  <c r="I24" i="1"/>
  <c r="BR5" i="6"/>
  <c r="BL5" i="6"/>
  <c r="BI5" i="6"/>
  <c r="AC5" i="6"/>
  <c r="AB5" i="6"/>
  <c r="BB5" i="6"/>
  <c r="BA5" i="6"/>
  <c r="AZ5" i="6"/>
  <c r="AY5" i="6"/>
  <c r="AX5" i="6"/>
  <c r="AA5" i="6"/>
  <c r="Z5" i="6"/>
  <c r="Y5" i="6"/>
  <c r="X5" i="6"/>
  <c r="W5" i="6"/>
  <c r="V5" i="6"/>
  <c r="U5" i="6"/>
  <c r="T5" i="6"/>
  <c r="S5" i="6"/>
  <c r="R5" i="6"/>
  <c r="Q5" i="6"/>
  <c r="H27" i="1" l="1"/>
  <c r="BJ5" i="6"/>
  <c r="BM5" i="6"/>
  <c r="G24" i="1"/>
  <c r="BM5" i="2"/>
  <c r="BC5" i="6"/>
  <c r="BD5" i="6"/>
  <c r="AD5" i="6"/>
  <c r="I26" i="1" l="1"/>
  <c r="H26" i="1"/>
  <c r="I27" i="1"/>
  <c r="AE5" i="6"/>
  <c r="BP5" i="6"/>
  <c r="BQ5" i="6" l="1"/>
  <c r="BJ27" i="3"/>
  <c r="BC27" i="3"/>
  <c r="BD27" i="3" s="1"/>
  <c r="A27" i="3"/>
  <c r="BJ26" i="3"/>
  <c r="BC26" i="3"/>
  <c r="A26" i="3"/>
  <c r="BJ25" i="3"/>
  <c r="BC25" i="3"/>
  <c r="BD25" i="3" s="1"/>
  <c r="A25" i="3"/>
  <c r="BJ24" i="3"/>
  <c r="BC24" i="3"/>
  <c r="BD24" i="3" s="1"/>
  <c r="A24" i="3"/>
  <c r="BJ23" i="3"/>
  <c r="BC23" i="3"/>
  <c r="BD23" i="3" s="1"/>
  <c r="A23" i="3"/>
  <c r="BJ142" i="3"/>
  <c r="BC142" i="3"/>
  <c r="BD142" i="3" s="1"/>
  <c r="BJ141" i="3"/>
  <c r="BC141" i="3"/>
  <c r="BD141" i="3" s="1"/>
  <c r="A82" i="8"/>
  <c r="BC82" i="8"/>
  <c r="BD82" i="8" s="1"/>
  <c r="BJ82" i="8"/>
  <c r="A263" i="4"/>
  <c r="BP142" i="3" l="1"/>
  <c r="BP82" i="8"/>
  <c r="BP141" i="3"/>
  <c r="BP24" i="3"/>
  <c r="BQ24" i="3" s="1"/>
  <c r="BP25" i="3"/>
  <c r="BP27" i="3"/>
  <c r="BQ27" i="3" s="1"/>
  <c r="BP23" i="3"/>
  <c r="BQ23" i="3" s="1"/>
  <c r="BD26" i="3"/>
  <c r="BP26" i="3"/>
  <c r="BQ26" i="3" s="1"/>
  <c r="AE82" i="8"/>
  <c r="BQ82" i="8"/>
  <c r="BQ25" i="3"/>
  <c r="BQ141" i="3"/>
  <c r="AE23" i="3"/>
  <c r="AE142" i="3"/>
  <c r="BQ142" i="3"/>
  <c r="AE27" i="3"/>
  <c r="AE25" i="3"/>
  <c r="AE26" i="3"/>
  <c r="AE24" i="3"/>
  <c r="AE141" i="3"/>
  <c r="A128" i="8"/>
  <c r="BC128" i="8"/>
  <c r="BD128" i="8" s="1"/>
  <c r="BJ128" i="8"/>
  <c r="BJ140" i="8"/>
  <c r="BC140" i="8"/>
  <c r="BD140" i="8" s="1"/>
  <c r="A140" i="8"/>
  <c r="A45" i="4"/>
  <c r="BC45" i="4"/>
  <c r="BJ45" i="4"/>
  <c r="BJ28" i="8"/>
  <c r="BC28" i="8"/>
  <c r="BD28" i="8" s="1"/>
  <c r="A28" i="8"/>
  <c r="BJ232" i="4"/>
  <c r="BC232" i="4"/>
  <c r="BD232" i="4" s="1"/>
  <c r="A232" i="4"/>
  <c r="BJ156" i="4"/>
  <c r="BC156" i="4"/>
  <c r="BD156" i="4" s="1"/>
  <c r="A156" i="4"/>
  <c r="BJ155" i="4"/>
  <c r="BC155" i="4"/>
  <c r="BD155" i="4" s="1"/>
  <c r="A155" i="4"/>
  <c r="BJ36" i="2"/>
  <c r="BC36" i="2"/>
  <c r="BD36" i="2" s="1"/>
  <c r="A36" i="2"/>
  <c r="BJ33" i="2"/>
  <c r="BC33" i="2"/>
  <c r="BD33" i="2" s="1"/>
  <c r="A33" i="2"/>
  <c r="BJ34" i="2"/>
  <c r="BC34" i="2"/>
  <c r="BD34" i="2" s="1"/>
  <c r="A34" i="2"/>
  <c r="BJ149" i="8"/>
  <c r="BC149" i="8"/>
  <c r="A149" i="8"/>
  <c r="BJ119" i="8"/>
  <c r="BC119" i="8"/>
  <c r="BD119" i="8" s="1"/>
  <c r="A119" i="8"/>
  <c r="BJ126" i="3"/>
  <c r="BC126" i="3"/>
  <c r="A126" i="3"/>
  <c r="BJ41" i="2"/>
  <c r="BC41" i="2"/>
  <c r="BD41" i="2" s="1"/>
  <c r="A41" i="2"/>
  <c r="BJ40" i="2"/>
  <c r="BC40" i="2"/>
  <c r="BD40" i="2" s="1"/>
  <c r="A40" i="2"/>
  <c r="BJ39" i="2"/>
  <c r="BC39" i="2"/>
  <c r="BD39" i="2" s="1"/>
  <c r="A39" i="2"/>
  <c r="BJ38" i="2"/>
  <c r="BC38" i="2"/>
  <c r="BD38" i="2" s="1"/>
  <c r="A38" i="2"/>
  <c r="BJ49" i="2"/>
  <c r="BC49" i="2"/>
  <c r="BD49" i="2" s="1"/>
  <c r="A49" i="2"/>
  <c r="A20" i="5"/>
  <c r="BJ50" i="2"/>
  <c r="BC50" i="2"/>
  <c r="BD50" i="2" s="1"/>
  <c r="A50" i="2"/>
  <c r="BJ51" i="2"/>
  <c r="BC51" i="2"/>
  <c r="BD51" i="2" s="1"/>
  <c r="A51" i="2"/>
  <c r="BJ52" i="2"/>
  <c r="BC52" i="2"/>
  <c r="BD52" i="2" s="1"/>
  <c r="A52" i="2"/>
  <c r="BJ88" i="3"/>
  <c r="BC88" i="3"/>
  <c r="A88" i="3"/>
  <c r="BJ87" i="3"/>
  <c r="BC87" i="3"/>
  <c r="BD87" i="3" s="1"/>
  <c r="A87" i="3"/>
  <c r="BJ86" i="3"/>
  <c r="BC86" i="3"/>
  <c r="BD86" i="3" s="1"/>
  <c r="A86" i="3"/>
  <c r="BJ85" i="3"/>
  <c r="BC85" i="3"/>
  <c r="BD85" i="3" s="1"/>
  <c r="A85" i="3"/>
  <c r="BJ83" i="3"/>
  <c r="BC83" i="3"/>
  <c r="BD83" i="3" s="1"/>
  <c r="A83" i="3"/>
  <c r="BJ84" i="3"/>
  <c r="BC84" i="3"/>
  <c r="BD84" i="3" s="1"/>
  <c r="A84" i="3"/>
  <c r="BC37" i="8"/>
  <c r="BD37" i="8" s="1"/>
  <c r="BJ37" i="8"/>
  <c r="A37" i="8"/>
  <c r="BC36" i="8"/>
  <c r="BD36" i="8" s="1"/>
  <c r="BJ36" i="8"/>
  <c r="A36" i="8"/>
  <c r="BC29" i="8"/>
  <c r="BD29" i="8" s="1"/>
  <c r="BJ29" i="8"/>
  <c r="A29" i="8"/>
  <c r="BC27" i="8"/>
  <c r="BD27" i="8" s="1"/>
  <c r="BJ27" i="8"/>
  <c r="A27" i="8"/>
  <c r="BC26" i="8"/>
  <c r="BD26" i="8" s="1"/>
  <c r="BJ26" i="8"/>
  <c r="A26" i="8"/>
  <c r="BC25" i="8"/>
  <c r="BD25" i="8" s="1"/>
  <c r="BJ25" i="8"/>
  <c r="A25" i="8"/>
  <c r="BC24" i="8"/>
  <c r="BD24" i="8" s="1"/>
  <c r="BJ24" i="8"/>
  <c r="A24" i="8"/>
  <c r="BC22" i="8"/>
  <c r="BD22" i="8" s="1"/>
  <c r="BJ22" i="8"/>
  <c r="A22" i="8"/>
  <c r="BC33" i="8"/>
  <c r="BD33" i="8" s="1"/>
  <c r="BJ33" i="8"/>
  <c r="A33" i="8"/>
  <c r="BC32" i="8"/>
  <c r="BD32" i="8" s="1"/>
  <c r="BJ32" i="8"/>
  <c r="A32" i="8"/>
  <c r="BC31" i="8"/>
  <c r="BD31" i="8" s="1"/>
  <c r="BJ31" i="8"/>
  <c r="A31" i="8"/>
  <c r="BC30" i="8"/>
  <c r="BD30" i="8" s="1"/>
  <c r="BJ30" i="8"/>
  <c r="A30" i="8"/>
  <c r="BC35" i="8"/>
  <c r="BD35" i="8" s="1"/>
  <c r="BJ35" i="8"/>
  <c r="A35" i="8"/>
  <c r="BC34" i="8"/>
  <c r="BD34" i="8" s="1"/>
  <c r="BJ34" i="8"/>
  <c r="A34" i="8"/>
  <c r="BC38" i="8"/>
  <c r="BD38" i="8" s="1"/>
  <c r="BJ38" i="8"/>
  <c r="A38" i="8"/>
  <c r="BC39" i="8"/>
  <c r="BD39" i="8" s="1"/>
  <c r="BJ39" i="8"/>
  <c r="A39" i="8"/>
  <c r="BC43" i="8"/>
  <c r="BD43" i="8" s="1"/>
  <c r="BJ43" i="8"/>
  <c r="A43" i="8"/>
  <c r="BC42" i="8"/>
  <c r="BD42" i="8" s="1"/>
  <c r="BJ42" i="8"/>
  <c r="A42" i="8"/>
  <c r="BC41" i="8"/>
  <c r="BD41" i="8" s="1"/>
  <c r="BJ41" i="8"/>
  <c r="A41" i="8"/>
  <c r="BC40" i="8"/>
  <c r="BD40" i="8" s="1"/>
  <c r="BJ40" i="8"/>
  <c r="A40" i="8"/>
  <c r="BC45" i="8"/>
  <c r="BD45" i="8" s="1"/>
  <c r="BJ45" i="8"/>
  <c r="A45" i="8"/>
  <c r="BC44" i="8"/>
  <c r="BD44" i="8" s="1"/>
  <c r="BJ44" i="8"/>
  <c r="A44" i="8"/>
  <c r="BC118" i="8"/>
  <c r="BD118" i="8" s="1"/>
  <c r="BJ118" i="8"/>
  <c r="A118" i="8"/>
  <c r="BC117" i="8"/>
  <c r="BD117" i="8" s="1"/>
  <c r="BJ117" i="8"/>
  <c r="A117" i="8"/>
  <c r="BJ55" i="2"/>
  <c r="BD55" i="2"/>
  <c r="A55" i="2"/>
  <c r="BJ31" i="2"/>
  <c r="BC31" i="2"/>
  <c r="A31" i="2"/>
  <c r="BJ11" i="2"/>
  <c r="BC11" i="2"/>
  <c r="BD11" i="2" s="1"/>
  <c r="A11" i="2"/>
  <c r="BJ25" i="2"/>
  <c r="BC25" i="2"/>
  <c r="BD25" i="2" s="1"/>
  <c r="A25" i="2"/>
  <c r="BJ24" i="2"/>
  <c r="BC24" i="2"/>
  <c r="BD24" i="2" s="1"/>
  <c r="A24" i="2"/>
  <c r="BJ23" i="2"/>
  <c r="BC23" i="2"/>
  <c r="BD23" i="2" s="1"/>
  <c r="A23" i="2"/>
  <c r="BJ22" i="2"/>
  <c r="BC22" i="2"/>
  <c r="BD22" i="2" s="1"/>
  <c r="A22" i="2"/>
  <c r="BJ20" i="2"/>
  <c r="BC20" i="2"/>
  <c r="BD20" i="2" s="1"/>
  <c r="A20" i="2"/>
  <c r="BJ18" i="2"/>
  <c r="BC18" i="2"/>
  <c r="BD18" i="2" s="1"/>
  <c r="A18" i="2"/>
  <c r="BJ19" i="2"/>
  <c r="BC19" i="2"/>
  <c r="BD19" i="2" s="1"/>
  <c r="A19" i="2"/>
  <c r="BJ17" i="2"/>
  <c r="BC17" i="2"/>
  <c r="BD17" i="2" s="1"/>
  <c r="A17" i="2"/>
  <c r="A128" i="3"/>
  <c r="BC128" i="3"/>
  <c r="BJ128" i="3"/>
  <c r="A129" i="3"/>
  <c r="BC129" i="3"/>
  <c r="BD129" i="3" s="1"/>
  <c r="BJ129" i="3"/>
  <c r="A135" i="3"/>
  <c r="BC135" i="3"/>
  <c r="BJ135" i="3"/>
  <c r="A136" i="3"/>
  <c r="BC136" i="3"/>
  <c r="BD136" i="3" s="1"/>
  <c r="BJ136" i="3"/>
  <c r="A137" i="3"/>
  <c r="BC137" i="3"/>
  <c r="BD137" i="3" s="1"/>
  <c r="BJ137" i="3"/>
  <c r="A138" i="3"/>
  <c r="BC138" i="3"/>
  <c r="BD138" i="3" s="1"/>
  <c r="BJ138" i="3"/>
  <c r="A139" i="3"/>
  <c r="BC139" i="3"/>
  <c r="BD139" i="3" s="1"/>
  <c r="BJ139" i="3"/>
  <c r="A140" i="3"/>
  <c r="BC140" i="3"/>
  <c r="BD140" i="3" s="1"/>
  <c r="BJ140" i="3"/>
  <c r="BC143" i="3"/>
  <c r="BJ143" i="3"/>
  <c r="A124" i="3"/>
  <c r="BC124" i="3"/>
  <c r="BD124" i="3" s="1"/>
  <c r="BJ124" i="3"/>
  <c r="A125" i="3"/>
  <c r="BC125" i="3"/>
  <c r="BJ125" i="3"/>
  <c r="BJ123" i="3"/>
  <c r="BC123" i="3"/>
  <c r="BD123" i="3" s="1"/>
  <c r="A123" i="3"/>
  <c r="BR4" i="5"/>
  <c r="BJ22" i="3"/>
  <c r="BC22" i="3"/>
  <c r="BD22" i="3" s="1"/>
  <c r="A22" i="3"/>
  <c r="BJ127" i="3"/>
  <c r="BC127" i="3"/>
  <c r="BD127" i="3" s="1"/>
  <c r="A127" i="3"/>
  <c r="BJ122" i="3"/>
  <c r="BC122" i="3"/>
  <c r="BD122" i="3" s="1"/>
  <c r="A122" i="3"/>
  <c r="BJ118" i="4"/>
  <c r="BC118" i="4"/>
  <c r="BD118" i="4" s="1"/>
  <c r="A118" i="4"/>
  <c r="BJ117" i="4"/>
  <c r="BC117" i="4"/>
  <c r="A117" i="4"/>
  <c r="BJ119" i="4"/>
  <c r="BC119" i="4"/>
  <c r="A119" i="4"/>
  <c r="BJ30" i="2"/>
  <c r="BC30" i="2"/>
  <c r="BD30" i="2" s="1"/>
  <c r="A30" i="2"/>
  <c r="BJ48" i="2"/>
  <c r="BC48" i="2"/>
  <c r="BD48" i="2" s="1"/>
  <c r="A48" i="2"/>
  <c r="BJ47" i="2"/>
  <c r="BC47" i="2"/>
  <c r="BD47" i="2" s="1"/>
  <c r="A47" i="2"/>
  <c r="BJ46" i="2"/>
  <c r="BC46" i="2"/>
  <c r="BD46" i="2" s="1"/>
  <c r="A46" i="2"/>
  <c r="BJ32" i="2"/>
  <c r="BC32" i="2"/>
  <c r="BD32" i="2" s="1"/>
  <c r="A32" i="2"/>
  <c r="BJ28" i="2"/>
  <c r="BC28" i="2"/>
  <c r="BD28" i="2" s="1"/>
  <c r="A28" i="2"/>
  <c r="BC27" i="2"/>
  <c r="BD27" i="2" s="1"/>
  <c r="BJ27" i="2"/>
  <c r="A27" i="2"/>
  <c r="BC26" i="2"/>
  <c r="BD26" i="2" s="1"/>
  <c r="BJ26" i="2"/>
  <c r="A26" i="2"/>
  <c r="BC37" i="2"/>
  <c r="BD37" i="2" s="1"/>
  <c r="BJ37" i="2"/>
  <c r="A37" i="2"/>
  <c r="BC35" i="2"/>
  <c r="BD35" i="2" s="1"/>
  <c r="BJ35" i="2"/>
  <c r="A35" i="2"/>
  <c r="BC21" i="2"/>
  <c r="BD21" i="2" s="1"/>
  <c r="BJ21" i="2"/>
  <c r="A21" i="2"/>
  <c r="BC14" i="2"/>
  <c r="BD14" i="2" s="1"/>
  <c r="BJ14" i="2"/>
  <c r="A14" i="2"/>
  <c r="BC13" i="2"/>
  <c r="BD13" i="2" s="1"/>
  <c r="BJ13" i="2"/>
  <c r="A13" i="2"/>
  <c r="BC10" i="2"/>
  <c r="BD10" i="2" s="1"/>
  <c r="BJ10" i="2"/>
  <c r="A10" i="2"/>
  <c r="BC9" i="2"/>
  <c r="BD9" i="2" s="1"/>
  <c r="BJ9" i="2"/>
  <c r="A9" i="2"/>
  <c r="BC8" i="2"/>
  <c r="BD8" i="2" s="1"/>
  <c r="BJ8" i="2"/>
  <c r="A8" i="2"/>
  <c r="BC12" i="2"/>
  <c r="BD12" i="2" s="1"/>
  <c r="BJ12" i="2"/>
  <c r="A12" i="2"/>
  <c r="A42" i="2"/>
  <c r="BC42" i="2"/>
  <c r="BJ42" i="2"/>
  <c r="A43" i="2"/>
  <c r="BC43" i="2"/>
  <c r="BD43" i="2" s="1"/>
  <c r="BJ43" i="2"/>
  <c r="A44" i="2"/>
  <c r="BC44" i="2"/>
  <c r="BD44" i="2" s="1"/>
  <c r="BJ44" i="2"/>
  <c r="A45" i="2"/>
  <c r="BC45" i="2"/>
  <c r="BD45" i="2" s="1"/>
  <c r="BJ45" i="2"/>
  <c r="BC57" i="2"/>
  <c r="BD57" i="2" s="1"/>
  <c r="BJ57" i="2"/>
  <c r="A57" i="2"/>
  <c r="BC56" i="2"/>
  <c r="BD56" i="2" s="1"/>
  <c r="BJ56" i="2"/>
  <c r="A56" i="2"/>
  <c r="BC54" i="2"/>
  <c r="BD54" i="2" s="1"/>
  <c r="BJ54" i="2"/>
  <c r="A54" i="2"/>
  <c r="BC53" i="2"/>
  <c r="BD53" i="2" s="1"/>
  <c r="BJ53" i="2"/>
  <c r="A53" i="2"/>
  <c r="BC29" i="2"/>
  <c r="BD29" i="2" s="1"/>
  <c r="BJ29" i="2"/>
  <c r="A29" i="2"/>
  <c r="BC16" i="2"/>
  <c r="BD16" i="2" s="1"/>
  <c r="BJ16" i="2"/>
  <c r="A16" i="2"/>
  <c r="BC15" i="2"/>
  <c r="BD15" i="2" s="1"/>
  <c r="BJ15" i="2"/>
  <c r="A15" i="2"/>
  <c r="A19" i="5"/>
  <c r="A15" i="5"/>
  <c r="BC78" i="2"/>
  <c r="BD78" i="2" s="1"/>
  <c r="BC79" i="2"/>
  <c r="BD79" i="2" s="1"/>
  <c r="H1" i="11"/>
  <c r="H3" i="11"/>
  <c r="BJ79" i="2"/>
  <c r="A79" i="2"/>
  <c r="BJ78" i="2"/>
  <c r="A78" i="2"/>
  <c r="BC33" i="9"/>
  <c r="BD33" i="9" s="1"/>
  <c r="BJ33" i="9"/>
  <c r="BC34" i="9"/>
  <c r="BD34" i="9" s="1"/>
  <c r="BJ34" i="9"/>
  <c r="BC35" i="9"/>
  <c r="BD35" i="9" s="1"/>
  <c r="BJ35" i="9"/>
  <c r="BC36" i="9"/>
  <c r="BD36" i="9" s="1"/>
  <c r="BC38" i="9"/>
  <c r="BD38" i="9" s="1"/>
  <c r="BJ38" i="9"/>
  <c r="BC39" i="9"/>
  <c r="BD39" i="9" s="1"/>
  <c r="BJ39" i="9"/>
  <c r="BC40" i="9"/>
  <c r="BD40" i="9" s="1"/>
  <c r="BJ40" i="9"/>
  <c r="BC41" i="9"/>
  <c r="BD41" i="9" s="1"/>
  <c r="BJ41" i="9"/>
  <c r="BC42" i="9"/>
  <c r="BD42" i="9" s="1"/>
  <c r="BJ42" i="9"/>
  <c r="A42" i="9"/>
  <c r="A41" i="9"/>
  <c r="A40" i="9"/>
  <c r="A39" i="9"/>
  <c r="A38" i="9"/>
  <c r="BC9" i="9"/>
  <c r="BD9" i="9" s="1"/>
  <c r="BC10" i="9"/>
  <c r="BD10" i="9" s="1"/>
  <c r="BC11" i="9"/>
  <c r="BD11" i="9" s="1"/>
  <c r="BC12" i="9"/>
  <c r="BD12" i="9" s="1"/>
  <c r="BC14" i="9"/>
  <c r="BD14" i="9" s="1"/>
  <c r="BC15" i="9"/>
  <c r="BD15" i="9" s="1"/>
  <c r="BC16" i="9"/>
  <c r="BD16" i="9" s="1"/>
  <c r="BC17" i="9"/>
  <c r="BD17" i="9" s="1"/>
  <c r="BC18" i="9"/>
  <c r="BD18" i="9" s="1"/>
  <c r="BC19" i="9"/>
  <c r="BD19" i="9" s="1"/>
  <c r="BC21" i="9"/>
  <c r="BD21" i="9" s="1"/>
  <c r="AE23" i="9"/>
  <c r="BC23" i="9"/>
  <c r="BD23" i="9" s="1"/>
  <c r="BC24" i="9"/>
  <c r="BD24" i="9" s="1"/>
  <c r="BC25" i="9"/>
  <c r="BD25" i="9" s="1"/>
  <c r="BC26" i="9"/>
  <c r="BD26" i="9" s="1"/>
  <c r="BC27" i="9"/>
  <c r="BD27" i="9" s="1"/>
  <c r="BC29" i="9"/>
  <c r="BD29" i="9" s="1"/>
  <c r="BC30" i="9"/>
  <c r="BD30" i="9" s="1"/>
  <c r="AE31" i="9"/>
  <c r="BC31" i="9"/>
  <c r="BD31" i="9" s="1"/>
  <c r="BC11" i="4"/>
  <c r="BD11" i="4" s="1"/>
  <c r="BC17" i="4"/>
  <c r="BD17" i="4" s="1"/>
  <c r="BC66" i="4"/>
  <c r="BD66" i="4" s="1"/>
  <c r="BC67" i="4"/>
  <c r="BD67" i="4" s="1"/>
  <c r="BC53" i="4"/>
  <c r="BD53" i="4" s="1"/>
  <c r="BC77" i="4"/>
  <c r="BD77" i="4" s="1"/>
  <c r="BC9" i="4"/>
  <c r="BD9" i="4" s="1"/>
  <c r="BC10" i="4"/>
  <c r="BD10" i="4" s="1"/>
  <c r="BC12" i="4"/>
  <c r="BD12" i="4" s="1"/>
  <c r="BC13" i="4"/>
  <c r="BD13" i="4" s="1"/>
  <c r="BC14" i="4"/>
  <c r="BD14" i="4" s="1"/>
  <c r="BC15" i="4"/>
  <c r="BD15" i="4" s="1"/>
  <c r="BC16" i="4"/>
  <c r="BD16" i="4" s="1"/>
  <c r="BC18" i="4"/>
  <c r="BD18" i="4" s="1"/>
  <c r="BC19" i="4"/>
  <c r="BD19" i="4" s="1"/>
  <c r="BC20" i="4"/>
  <c r="BD20" i="4" s="1"/>
  <c r="BC34" i="4"/>
  <c r="BD34" i="4" s="1"/>
  <c r="BC35" i="4"/>
  <c r="BD35" i="4" s="1"/>
  <c r="BC36" i="4"/>
  <c r="BD36" i="4" s="1"/>
  <c r="BC37" i="4"/>
  <c r="BD37" i="4" s="1"/>
  <c r="BC38" i="4"/>
  <c r="BD38" i="4" s="1"/>
  <c r="BC39" i="4"/>
  <c r="BD39" i="4" s="1"/>
  <c r="BC40" i="4"/>
  <c r="BD40" i="4" s="1"/>
  <c r="BC56" i="4"/>
  <c r="BD56" i="4" s="1"/>
  <c r="BC57" i="4"/>
  <c r="BD57" i="4" s="1"/>
  <c r="BC63" i="4"/>
  <c r="BC49" i="4"/>
  <c r="BD49" i="4" s="1"/>
  <c r="BC64" i="4"/>
  <c r="BD64" i="4" s="1"/>
  <c r="BC65" i="4"/>
  <c r="BD65" i="4" s="1"/>
  <c r="BC52" i="4"/>
  <c r="BD52" i="4" s="1"/>
  <c r="BC44" i="4"/>
  <c r="BD44" i="4" s="1"/>
  <c r="BC58" i="4"/>
  <c r="BD58" i="4" s="1"/>
  <c r="BC50" i="4"/>
  <c r="BD50" i="4" s="1"/>
  <c r="BC51" i="4"/>
  <c r="BD51" i="4" s="1"/>
  <c r="BC61" i="4"/>
  <c r="BD61" i="4" s="1"/>
  <c r="BC62" i="4"/>
  <c r="BD62" i="4" s="1"/>
  <c r="BC59" i="4"/>
  <c r="BD59" i="4" s="1"/>
  <c r="BC60" i="4"/>
  <c r="BD60" i="4" s="1"/>
  <c r="BC46" i="4"/>
  <c r="BD46" i="4" s="1"/>
  <c r="BC47" i="4"/>
  <c r="BD47" i="4" s="1"/>
  <c r="BC48" i="4"/>
  <c r="BD48" i="4" s="1"/>
  <c r="BC69" i="4"/>
  <c r="BD69" i="4" s="1"/>
  <c r="BC70" i="4"/>
  <c r="BD70" i="4" s="1"/>
  <c r="BC71" i="4"/>
  <c r="BD71" i="4" s="1"/>
  <c r="BC72" i="4"/>
  <c r="BD72" i="4" s="1"/>
  <c r="BC73" i="4"/>
  <c r="BD73" i="4" s="1"/>
  <c r="BC74" i="4"/>
  <c r="BD74" i="4" s="1"/>
  <c r="BC75" i="4"/>
  <c r="BD75" i="4" s="1"/>
  <c r="BC76" i="4"/>
  <c r="BD76" i="4" s="1"/>
  <c r="BC78" i="4"/>
  <c r="BD78" i="4" s="1"/>
  <c r="BC80" i="4"/>
  <c r="BD80" i="4" s="1"/>
  <c r="BC81" i="4"/>
  <c r="BD81" i="4" s="1"/>
  <c r="BC82" i="4"/>
  <c r="BD82" i="4" s="1"/>
  <c r="BC83" i="4"/>
  <c r="BD83" i="4" s="1"/>
  <c r="BC84" i="4"/>
  <c r="BD84" i="4" s="1"/>
  <c r="BC85" i="4"/>
  <c r="BD85" i="4" s="1"/>
  <c r="BC86" i="4"/>
  <c r="BD86" i="4" s="1"/>
  <c r="BC107" i="4"/>
  <c r="BD107" i="4" s="1"/>
  <c r="BC108" i="4"/>
  <c r="BD108" i="4" s="1"/>
  <c r="BC109" i="4"/>
  <c r="BD109" i="4" s="1"/>
  <c r="BC106" i="4"/>
  <c r="BD106" i="4" s="1"/>
  <c r="BC103" i="4"/>
  <c r="BD103" i="4" s="1"/>
  <c r="BC104" i="4"/>
  <c r="BD104" i="4" s="1"/>
  <c r="BC105" i="4"/>
  <c r="BD105" i="4" s="1"/>
  <c r="BC24" i="4"/>
  <c r="BD24" i="4" s="1"/>
  <c r="BC25" i="4"/>
  <c r="BD25" i="4" s="1"/>
  <c r="BC26" i="4"/>
  <c r="BD26" i="4" s="1"/>
  <c r="BC27" i="4"/>
  <c r="BD27" i="4" s="1"/>
  <c r="BC28" i="4"/>
  <c r="BD28" i="4" s="1"/>
  <c r="BC88" i="4"/>
  <c r="BD88" i="4" s="1"/>
  <c r="BC89" i="4"/>
  <c r="BD89" i="4" s="1"/>
  <c r="BC92" i="4"/>
  <c r="BD92" i="4" s="1"/>
  <c r="BC91" i="4"/>
  <c r="BD91" i="4" s="1"/>
  <c r="BC90" i="4"/>
  <c r="BD90" i="4" s="1"/>
  <c r="BC93" i="4"/>
  <c r="BD93" i="4" s="1"/>
  <c r="BC124" i="4"/>
  <c r="BD124" i="4" s="1"/>
  <c r="BC125" i="4"/>
  <c r="BD125" i="4" s="1"/>
  <c r="BC126" i="4"/>
  <c r="BD126" i="4" s="1"/>
  <c r="BC127" i="4"/>
  <c r="BD127" i="4" s="1"/>
  <c r="BC128" i="4"/>
  <c r="BD128" i="4" s="1"/>
  <c r="BC129" i="4"/>
  <c r="BD129" i="4" s="1"/>
  <c r="BC130" i="4"/>
  <c r="BD130" i="4" s="1"/>
  <c r="BC111" i="4"/>
  <c r="BD111" i="4" s="1"/>
  <c r="BC112" i="4"/>
  <c r="BD112" i="4" s="1"/>
  <c r="BC113" i="4"/>
  <c r="BD113" i="4" s="1"/>
  <c r="BC114" i="4"/>
  <c r="BD114" i="4" s="1"/>
  <c r="BC115" i="4"/>
  <c r="BC116" i="4"/>
  <c r="BD116" i="4" s="1"/>
  <c r="BC95" i="4"/>
  <c r="BD95" i="4" s="1"/>
  <c r="BC100" i="4"/>
  <c r="BD100" i="4" s="1"/>
  <c r="BC99" i="4"/>
  <c r="BD99" i="4" s="1"/>
  <c r="BC101" i="4"/>
  <c r="BD101" i="4" s="1"/>
  <c r="BC96" i="4"/>
  <c r="BD96" i="4" s="1"/>
  <c r="BC97" i="4"/>
  <c r="BD97" i="4" s="1"/>
  <c r="BC98" i="4"/>
  <c r="BD98" i="4" s="1"/>
  <c r="BC166" i="4"/>
  <c r="BD166" i="4" s="1"/>
  <c r="BC151" i="4"/>
  <c r="BD151" i="4" s="1"/>
  <c r="BC152" i="4"/>
  <c r="BD152" i="4" s="1"/>
  <c r="BC153" i="4"/>
  <c r="BD153" i="4" s="1"/>
  <c r="BC154" i="4"/>
  <c r="BD154" i="4" s="1"/>
  <c r="BC168" i="4"/>
  <c r="BD168" i="4" s="1"/>
  <c r="BC169" i="4"/>
  <c r="BD169" i="4" s="1"/>
  <c r="BC199" i="4"/>
  <c r="BD199" i="4" s="1"/>
  <c r="BC191" i="4"/>
  <c r="BD191" i="4" s="1"/>
  <c r="BC200" i="4"/>
  <c r="BD200" i="4" s="1"/>
  <c r="BC192" i="4"/>
  <c r="BD192" i="4" s="1"/>
  <c r="BC189" i="4"/>
  <c r="BD189" i="4" s="1"/>
  <c r="BC201" i="4"/>
  <c r="BD201" i="4" s="1"/>
  <c r="BC190" i="4"/>
  <c r="BD190" i="4" s="1"/>
  <c r="BC202" i="4"/>
  <c r="BD202" i="4" s="1"/>
  <c r="BC142" i="4"/>
  <c r="BD142" i="4" s="1"/>
  <c r="BC143" i="4"/>
  <c r="BC144" i="4"/>
  <c r="BD144" i="4" s="1"/>
  <c r="BC145" i="4"/>
  <c r="BD145" i="4" s="1"/>
  <c r="BC146" i="4"/>
  <c r="BD146" i="4" s="1"/>
  <c r="BC147" i="4"/>
  <c r="BD147" i="4" s="1"/>
  <c r="BC148" i="4"/>
  <c r="BD148" i="4" s="1"/>
  <c r="BC149" i="4"/>
  <c r="BD149" i="4" s="1"/>
  <c r="BC150" i="4"/>
  <c r="BD150" i="4" s="1"/>
  <c r="BC228" i="4"/>
  <c r="BD228" i="4" s="1"/>
  <c r="BC229" i="4"/>
  <c r="BD229" i="4" s="1"/>
  <c r="BC230" i="4"/>
  <c r="BD230" i="4" s="1"/>
  <c r="BC234" i="4"/>
  <c r="BD234" i="4" s="1"/>
  <c r="BC235" i="4"/>
  <c r="BD235" i="4" s="1"/>
  <c r="BC236" i="4"/>
  <c r="BD236" i="4" s="1"/>
  <c r="BC237" i="4"/>
  <c r="BD237" i="4" s="1"/>
  <c r="BC245" i="4"/>
  <c r="BD245" i="4" s="1"/>
  <c r="BC246" i="4"/>
  <c r="BD246" i="4" s="1"/>
  <c r="BC238" i="4"/>
  <c r="BD238" i="4" s="1"/>
  <c r="BC239" i="4"/>
  <c r="BD239" i="4" s="1"/>
  <c r="BC240" i="4"/>
  <c r="BD240" i="4" s="1"/>
  <c r="BC241" i="4"/>
  <c r="BD241" i="4" s="1"/>
  <c r="BC242" i="4"/>
  <c r="BD242" i="4" s="1"/>
  <c r="BC231" i="4"/>
  <c r="BC261" i="4"/>
  <c r="BD261" i="4" s="1"/>
  <c r="BC262" i="4"/>
  <c r="BD262" i="4" s="1"/>
  <c r="BC263" i="4"/>
  <c r="BD263" i="4" s="1"/>
  <c r="BC243" i="4"/>
  <c r="BD243" i="4" s="1"/>
  <c r="BC42" i="4"/>
  <c r="BD42" i="4" s="1"/>
  <c r="BC43" i="4"/>
  <c r="BD43" i="4" s="1"/>
  <c r="BC54" i="4"/>
  <c r="BD54" i="4" s="1"/>
  <c r="BC55" i="4"/>
  <c r="BD55" i="4" s="1"/>
  <c r="BC157" i="4"/>
  <c r="BD157" i="4" s="1"/>
  <c r="BC248" i="4"/>
  <c r="BD248" i="4" s="1"/>
  <c r="BC249" i="4"/>
  <c r="BD249" i="4" s="1"/>
  <c r="BC250" i="4"/>
  <c r="BD250" i="4" s="1"/>
  <c r="BC251" i="4"/>
  <c r="BD251" i="4" s="1"/>
  <c r="BC252" i="4"/>
  <c r="BC253" i="4"/>
  <c r="BD253" i="4" s="1"/>
  <c r="BC254" i="4"/>
  <c r="BD254" i="4" s="1"/>
  <c r="BC255" i="4"/>
  <c r="BD255" i="4" s="1"/>
  <c r="BC258" i="4"/>
  <c r="BD258" i="4" s="1"/>
  <c r="BC259" i="4"/>
  <c r="BD259" i="4" s="1"/>
  <c r="BC256" i="4"/>
  <c r="BD256" i="4" s="1"/>
  <c r="BC121" i="4"/>
  <c r="BD121" i="4" s="1"/>
  <c r="BC122" i="4"/>
  <c r="BD122" i="4" s="1"/>
  <c r="BC265" i="4"/>
  <c r="BD265" i="4" s="1"/>
  <c r="BC266" i="4"/>
  <c r="BD266" i="4" s="1"/>
  <c r="BC267" i="4"/>
  <c r="BD267" i="4" s="1"/>
  <c r="BC268" i="4"/>
  <c r="BD268" i="4" s="1"/>
  <c r="BC269" i="4"/>
  <c r="BD269" i="4" s="1"/>
  <c r="BC271" i="4"/>
  <c r="BD271" i="4" s="1"/>
  <c r="BC272" i="4"/>
  <c r="BD272" i="4" s="1"/>
  <c r="BC273" i="4"/>
  <c r="BC274" i="4"/>
  <c r="BD274" i="4" s="1"/>
  <c r="BC275" i="4"/>
  <c r="BD275" i="4" s="1"/>
  <c r="BC276" i="4"/>
  <c r="BD276" i="4" s="1"/>
  <c r="BC277" i="4"/>
  <c r="BD277" i="4" s="1"/>
  <c r="BC278" i="4"/>
  <c r="BD278" i="4" s="1"/>
  <c r="BC279" i="4"/>
  <c r="BD279" i="4" s="1"/>
  <c r="BC280" i="4"/>
  <c r="BD280" i="4" s="1"/>
  <c r="BC281" i="4"/>
  <c r="BD281" i="4" s="1"/>
  <c r="BC282" i="4"/>
  <c r="BD282" i="4" s="1"/>
  <c r="AB5" i="9"/>
  <c r="BB5" i="9"/>
  <c r="AB5" i="8"/>
  <c r="BB5" i="8"/>
  <c r="AB5" i="14"/>
  <c r="BB5" i="14"/>
  <c r="AB5" i="3"/>
  <c r="AC5" i="3"/>
  <c r="BB5" i="3"/>
  <c r="AB5" i="2"/>
  <c r="BB5" i="2"/>
  <c r="AB5" i="4"/>
  <c r="BB5" i="4"/>
  <c r="BB5" i="7"/>
  <c r="AB5" i="7"/>
  <c r="BJ19" i="4"/>
  <c r="A19" i="4"/>
  <c r="BJ18" i="4"/>
  <c r="A18" i="4"/>
  <c r="A150" i="3"/>
  <c r="BC150" i="3"/>
  <c r="BD150" i="3" s="1"/>
  <c r="BJ150" i="3"/>
  <c r="A151" i="3"/>
  <c r="BC151" i="3"/>
  <c r="BD151" i="3" s="1"/>
  <c r="BJ151" i="3"/>
  <c r="A152" i="3"/>
  <c r="BC152" i="3"/>
  <c r="BD152" i="3" s="1"/>
  <c r="BJ152" i="3"/>
  <c r="A153" i="3"/>
  <c r="BC153" i="3"/>
  <c r="BD153" i="3" s="1"/>
  <c r="BJ153" i="3"/>
  <c r="A154" i="3"/>
  <c r="BC154" i="3"/>
  <c r="BJ154" i="3"/>
  <c r="A155" i="3"/>
  <c r="BC155" i="3"/>
  <c r="BD155" i="3" s="1"/>
  <c r="BJ155" i="3"/>
  <c r="BJ28" i="4"/>
  <c r="A28" i="4"/>
  <c r="BJ81" i="14"/>
  <c r="BC81" i="14"/>
  <c r="BD81" i="14" s="1"/>
  <c r="A81" i="14"/>
  <c r="BJ80" i="14"/>
  <c r="BC80" i="14"/>
  <c r="BD80" i="14" s="1"/>
  <c r="A80" i="14"/>
  <c r="BJ79" i="14"/>
  <c r="BC79" i="14"/>
  <c r="BD79" i="14" s="1"/>
  <c r="A79" i="14"/>
  <c r="BJ78" i="14"/>
  <c r="BC78" i="14"/>
  <c r="BD78" i="14" s="1"/>
  <c r="A78" i="14"/>
  <c r="BJ77" i="14"/>
  <c r="BC77" i="14"/>
  <c r="BD77" i="14" s="1"/>
  <c r="A77" i="14"/>
  <c r="BJ76" i="14"/>
  <c r="BC76" i="14"/>
  <c r="BD76" i="14" s="1"/>
  <c r="A76" i="14"/>
  <c r="BJ75" i="14"/>
  <c r="BC75" i="14"/>
  <c r="BD75" i="14" s="1"/>
  <c r="A75" i="14"/>
  <c r="BJ74" i="14"/>
  <c r="BC74" i="14"/>
  <c r="BD74" i="14" s="1"/>
  <c r="A74" i="14"/>
  <c r="BJ73" i="14"/>
  <c r="BC73" i="14"/>
  <c r="BD73" i="14" s="1"/>
  <c r="A73" i="14"/>
  <c r="A72" i="14"/>
  <c r="BR5" i="14"/>
  <c r="BI5" i="14"/>
  <c r="AC5" i="14"/>
  <c r="BA5" i="14"/>
  <c r="AZ5" i="14"/>
  <c r="AY5" i="14"/>
  <c r="AX5" i="14"/>
  <c r="AA5" i="14"/>
  <c r="Z5" i="14"/>
  <c r="Y5" i="14"/>
  <c r="X5" i="14"/>
  <c r="W5" i="14"/>
  <c r="V5" i="14"/>
  <c r="U5" i="14"/>
  <c r="T5" i="14"/>
  <c r="S5" i="14"/>
  <c r="R5" i="14"/>
  <c r="Q5" i="14"/>
  <c r="A9" i="5"/>
  <c r="BJ20" i="4"/>
  <c r="A20" i="4"/>
  <c r="BJ55" i="3"/>
  <c r="BC55" i="3"/>
  <c r="BD55" i="3" s="1"/>
  <c r="A55" i="3"/>
  <c r="BJ66" i="3"/>
  <c r="BC66" i="3"/>
  <c r="BD66" i="3" s="1"/>
  <c r="A66" i="3"/>
  <c r="BJ65" i="3"/>
  <c r="BC65" i="3"/>
  <c r="BD65" i="3" s="1"/>
  <c r="A65" i="3"/>
  <c r="BJ64" i="3"/>
  <c r="BC64" i="3"/>
  <c r="BD64" i="3" s="1"/>
  <c r="A64" i="3"/>
  <c r="BJ41" i="3"/>
  <c r="BC41" i="3"/>
  <c r="A41" i="3"/>
  <c r="BJ40" i="3"/>
  <c r="BC40" i="3"/>
  <c r="BD40" i="3" s="1"/>
  <c r="A40" i="3"/>
  <c r="BJ39" i="3"/>
  <c r="BC39" i="3"/>
  <c r="BD39" i="3" s="1"/>
  <c r="A39" i="3"/>
  <c r="BJ38" i="3"/>
  <c r="BC38" i="3"/>
  <c r="BD38" i="3" s="1"/>
  <c r="A38" i="3"/>
  <c r="BJ202" i="4"/>
  <c r="A202" i="4"/>
  <c r="BJ190" i="4"/>
  <c r="A190" i="4"/>
  <c r="BJ201" i="4"/>
  <c r="A201" i="4"/>
  <c r="BJ189" i="4"/>
  <c r="A189" i="4"/>
  <c r="BJ192" i="4"/>
  <c r="A192" i="4"/>
  <c r="BJ200" i="4"/>
  <c r="A200" i="4"/>
  <c r="BJ191" i="4"/>
  <c r="A191" i="4"/>
  <c r="BJ199" i="4"/>
  <c r="A199" i="4"/>
  <c r="BJ116" i="8"/>
  <c r="BC116" i="8"/>
  <c r="BD116" i="8" s="1"/>
  <c r="A116" i="8"/>
  <c r="BJ126" i="8"/>
  <c r="BC126" i="8"/>
  <c r="BD126" i="8" s="1"/>
  <c r="A126" i="8"/>
  <c r="BJ138" i="8"/>
  <c r="BC138" i="8"/>
  <c r="BD138" i="8" s="1"/>
  <c r="A138" i="8"/>
  <c r="BJ137" i="8"/>
  <c r="BC137" i="8"/>
  <c r="BD137" i="8" s="1"/>
  <c r="A137" i="8"/>
  <c r="BJ136" i="8"/>
  <c r="BC136" i="8"/>
  <c r="BD136" i="8" s="1"/>
  <c r="A136" i="8"/>
  <c r="BJ135" i="8"/>
  <c r="BC135" i="8"/>
  <c r="BD135" i="8" s="1"/>
  <c r="A135" i="8"/>
  <c r="BJ134" i="8"/>
  <c r="BC134" i="8"/>
  <c r="BD134" i="8" s="1"/>
  <c r="A134" i="8"/>
  <c r="BJ133" i="8"/>
  <c r="BC133" i="8"/>
  <c r="BD133" i="8" s="1"/>
  <c r="A133" i="8"/>
  <c r="BJ147" i="8"/>
  <c r="BC147" i="8"/>
  <c r="BD147" i="8" s="1"/>
  <c r="A147" i="8"/>
  <c r="BJ115" i="8"/>
  <c r="BC115" i="8"/>
  <c r="BD115" i="8" s="1"/>
  <c r="A115" i="8"/>
  <c r="BJ114" i="8"/>
  <c r="BC114" i="8"/>
  <c r="BD114" i="8" s="1"/>
  <c r="A114" i="8"/>
  <c r="BJ112" i="8"/>
  <c r="BC112" i="8"/>
  <c r="BD112" i="8" s="1"/>
  <c r="A112" i="8"/>
  <c r="BJ139" i="8"/>
  <c r="BC139" i="8"/>
  <c r="BD139" i="8" s="1"/>
  <c r="A139" i="8"/>
  <c r="BJ111" i="8"/>
  <c r="BC111" i="8"/>
  <c r="BD111" i="8" s="1"/>
  <c r="A111" i="8"/>
  <c r="BJ127" i="8"/>
  <c r="BC127" i="8"/>
  <c r="BD127" i="8" s="1"/>
  <c r="A127" i="8"/>
  <c r="BJ113" i="8"/>
  <c r="BC113" i="8"/>
  <c r="BD113" i="8" s="1"/>
  <c r="A113" i="8"/>
  <c r="BJ123" i="8"/>
  <c r="BC123" i="8"/>
  <c r="BD123" i="8" s="1"/>
  <c r="A123" i="8"/>
  <c r="BJ125" i="8"/>
  <c r="BC125" i="8"/>
  <c r="BD125" i="8" s="1"/>
  <c r="A125" i="8"/>
  <c r="BJ124" i="8"/>
  <c r="BC124" i="8"/>
  <c r="BD124" i="8" s="1"/>
  <c r="A124" i="8"/>
  <c r="BJ148" i="8"/>
  <c r="BC148" i="8"/>
  <c r="BD148" i="8" s="1"/>
  <c r="A148" i="8"/>
  <c r="BJ122" i="8"/>
  <c r="BC122" i="8"/>
  <c r="BD122" i="8" s="1"/>
  <c r="A122" i="8"/>
  <c r="BJ110" i="8"/>
  <c r="BC110" i="8"/>
  <c r="BD110" i="8" s="1"/>
  <c r="A110" i="8"/>
  <c r="BJ109" i="8"/>
  <c r="BC109" i="8"/>
  <c r="BD109" i="8" s="1"/>
  <c r="A109" i="8"/>
  <c r="BJ18" i="8"/>
  <c r="BC18" i="8"/>
  <c r="BD18" i="8" s="1"/>
  <c r="A18" i="8"/>
  <c r="BJ17" i="8"/>
  <c r="BC17" i="8"/>
  <c r="A17" i="8"/>
  <c r="BJ16" i="8"/>
  <c r="BC16" i="8"/>
  <c r="BD16" i="8" s="1"/>
  <c r="A16" i="8"/>
  <c r="BJ19" i="8"/>
  <c r="BC19" i="8"/>
  <c r="BD19" i="8" s="1"/>
  <c r="A19" i="8"/>
  <c r="BJ20" i="8"/>
  <c r="BC20" i="8"/>
  <c r="BD20" i="8" s="1"/>
  <c r="A20" i="8"/>
  <c r="BJ78" i="4"/>
  <c r="A78" i="4"/>
  <c r="BJ77" i="4"/>
  <c r="A77" i="4"/>
  <c r="A8" i="4"/>
  <c r="A9" i="4"/>
  <c r="BJ9" i="4"/>
  <c r="A10" i="4"/>
  <c r="BJ10" i="4"/>
  <c r="A11" i="4"/>
  <c r="BJ11" i="4"/>
  <c r="A12" i="4"/>
  <c r="BJ12" i="4"/>
  <c r="A13" i="4"/>
  <c r="BJ13" i="4"/>
  <c r="A14" i="4"/>
  <c r="BJ14" i="4"/>
  <c r="A15" i="4"/>
  <c r="BJ15" i="4"/>
  <c r="A16" i="4"/>
  <c r="BJ16" i="4"/>
  <c r="A17" i="4"/>
  <c r="BJ17" i="4"/>
  <c r="A34" i="4"/>
  <c r="BJ34" i="4"/>
  <c r="A35" i="4"/>
  <c r="BJ35" i="4"/>
  <c r="A36" i="4"/>
  <c r="BJ36" i="4"/>
  <c r="A37" i="4"/>
  <c r="BJ37" i="4"/>
  <c r="A38" i="4"/>
  <c r="BJ38" i="4"/>
  <c r="A39" i="4"/>
  <c r="BJ39" i="4"/>
  <c r="A40" i="4"/>
  <c r="BJ40" i="4"/>
  <c r="A56" i="4"/>
  <c r="BJ56" i="4"/>
  <c r="A57" i="4"/>
  <c r="BJ57" i="4"/>
  <c r="A63" i="4"/>
  <c r="BJ63" i="4"/>
  <c r="A49" i="4"/>
  <c r="BJ49" i="4"/>
  <c r="A64" i="4"/>
  <c r="BJ64" i="4"/>
  <c r="A65" i="4"/>
  <c r="BJ65" i="4"/>
  <c r="A52" i="4"/>
  <c r="BJ52" i="4"/>
  <c r="A44" i="4"/>
  <c r="BJ44" i="4"/>
  <c r="A58" i="4"/>
  <c r="BJ58" i="4"/>
  <c r="A66" i="4"/>
  <c r="BJ66" i="4"/>
  <c r="A50" i="4"/>
  <c r="BJ50" i="4"/>
  <c r="A51" i="4"/>
  <c r="BJ51" i="4"/>
  <c r="A61" i="4"/>
  <c r="BJ61" i="4"/>
  <c r="A62" i="4"/>
  <c r="BJ62" i="4"/>
  <c r="A59" i="4"/>
  <c r="BJ59" i="4"/>
  <c r="A60" i="4"/>
  <c r="BJ60" i="4"/>
  <c r="A46" i="4"/>
  <c r="BJ46" i="4"/>
  <c r="A47" i="4"/>
  <c r="BJ47" i="4"/>
  <c r="A48" i="4"/>
  <c r="BJ48" i="4"/>
  <c r="A67" i="4"/>
  <c r="BJ67" i="4"/>
  <c r="A53" i="4"/>
  <c r="BJ53" i="4"/>
  <c r="A69" i="4"/>
  <c r="BJ69" i="4"/>
  <c r="A70" i="4"/>
  <c r="BJ70" i="4"/>
  <c r="A71" i="4"/>
  <c r="BJ71" i="4"/>
  <c r="A72" i="4"/>
  <c r="BJ72" i="4"/>
  <c r="A73" i="4"/>
  <c r="BJ73" i="4"/>
  <c r="A74" i="4"/>
  <c r="BJ74" i="4"/>
  <c r="A75" i="4"/>
  <c r="BJ75" i="4"/>
  <c r="A76" i="4"/>
  <c r="BJ76" i="4"/>
  <c r="A80" i="4"/>
  <c r="BJ80" i="4"/>
  <c r="A81" i="4"/>
  <c r="BJ81" i="4"/>
  <c r="A82" i="4"/>
  <c r="BJ82" i="4"/>
  <c r="A83" i="4"/>
  <c r="BJ83" i="4"/>
  <c r="A84" i="4"/>
  <c r="BJ84" i="4"/>
  <c r="A85" i="4"/>
  <c r="BJ85" i="4"/>
  <c r="A86" i="4"/>
  <c r="BJ86" i="4"/>
  <c r="A107" i="4"/>
  <c r="BJ107" i="4"/>
  <c r="A108" i="4"/>
  <c r="BJ108" i="4"/>
  <c r="A109" i="4"/>
  <c r="BJ109" i="4"/>
  <c r="A106" i="4"/>
  <c r="BJ106" i="4"/>
  <c r="A103" i="4"/>
  <c r="BJ103" i="4"/>
  <c r="A104" i="4"/>
  <c r="BJ104" i="4"/>
  <c r="A105" i="4"/>
  <c r="BJ105" i="4"/>
  <c r="A24" i="4"/>
  <c r="BJ24" i="4"/>
  <c r="A25" i="4"/>
  <c r="BJ25" i="4"/>
  <c r="A26" i="4"/>
  <c r="BJ26" i="4"/>
  <c r="A27" i="4"/>
  <c r="BJ27" i="4"/>
  <c r="A88" i="4"/>
  <c r="BJ88" i="4"/>
  <c r="A89" i="4"/>
  <c r="BJ89" i="4"/>
  <c r="A92" i="4"/>
  <c r="BJ92" i="4"/>
  <c r="A91" i="4"/>
  <c r="BJ91" i="4"/>
  <c r="A90" i="4"/>
  <c r="BJ90" i="4"/>
  <c r="A93" i="4"/>
  <c r="BJ93" i="4"/>
  <c r="A124" i="4"/>
  <c r="BJ124" i="4"/>
  <c r="A125" i="4"/>
  <c r="BJ125" i="4"/>
  <c r="A126" i="4"/>
  <c r="BJ126" i="4"/>
  <c r="A127" i="4"/>
  <c r="BJ127" i="4"/>
  <c r="A128" i="4"/>
  <c r="BJ128" i="4"/>
  <c r="A129" i="4"/>
  <c r="BJ129" i="4"/>
  <c r="A130" i="4"/>
  <c r="BJ130" i="4"/>
  <c r="A111" i="4"/>
  <c r="BJ111" i="4"/>
  <c r="A112" i="4"/>
  <c r="BJ112" i="4"/>
  <c r="A113" i="4"/>
  <c r="BJ113" i="4"/>
  <c r="A114" i="4"/>
  <c r="BJ114" i="4"/>
  <c r="A115" i="4"/>
  <c r="BJ115" i="4"/>
  <c r="A116" i="4"/>
  <c r="BJ116" i="4"/>
  <c r="A95" i="4"/>
  <c r="BJ95" i="4"/>
  <c r="A100" i="4"/>
  <c r="BJ100" i="4"/>
  <c r="A99" i="4"/>
  <c r="BJ99" i="4"/>
  <c r="A101" i="4"/>
  <c r="BJ101" i="4"/>
  <c r="A96" i="4"/>
  <c r="BJ96" i="4"/>
  <c r="A97" i="4"/>
  <c r="BJ97" i="4"/>
  <c r="A98" i="4"/>
  <c r="BJ98" i="4"/>
  <c r="A166" i="4"/>
  <c r="BJ166" i="4"/>
  <c r="A151" i="4"/>
  <c r="BJ151" i="4"/>
  <c r="A152" i="4"/>
  <c r="BJ152" i="4"/>
  <c r="A153" i="4"/>
  <c r="BJ153" i="4"/>
  <c r="A154" i="4"/>
  <c r="BJ154" i="4"/>
  <c r="A168" i="4"/>
  <c r="BJ168" i="4"/>
  <c r="A169" i="4"/>
  <c r="BJ169" i="4"/>
  <c r="A142" i="4"/>
  <c r="BJ142" i="4"/>
  <c r="A143" i="4"/>
  <c r="BJ143" i="4"/>
  <c r="A144" i="4"/>
  <c r="BJ144" i="4"/>
  <c r="A145" i="4"/>
  <c r="BJ145" i="4"/>
  <c r="A146" i="4"/>
  <c r="BJ146" i="4"/>
  <c r="A147" i="4"/>
  <c r="BJ147" i="4"/>
  <c r="A148" i="4"/>
  <c r="BJ148" i="4"/>
  <c r="A149" i="4"/>
  <c r="BJ149" i="4"/>
  <c r="A150" i="4"/>
  <c r="BJ150" i="4"/>
  <c r="A228" i="4"/>
  <c r="BJ228" i="4"/>
  <c r="A229" i="4"/>
  <c r="BJ229" i="4"/>
  <c r="A230" i="4"/>
  <c r="BJ230" i="4"/>
  <c r="A234" i="4"/>
  <c r="BJ234" i="4"/>
  <c r="A235" i="4"/>
  <c r="BJ235" i="4"/>
  <c r="A236" i="4"/>
  <c r="BJ236" i="4"/>
  <c r="A237" i="4"/>
  <c r="BJ237" i="4"/>
  <c r="A245" i="4"/>
  <c r="BJ245" i="4"/>
  <c r="A246" i="4"/>
  <c r="BJ246" i="4"/>
  <c r="A238" i="4"/>
  <c r="BJ238" i="4"/>
  <c r="A239" i="4"/>
  <c r="BJ239" i="4"/>
  <c r="A240" i="4"/>
  <c r="BJ240" i="4"/>
  <c r="A241" i="4"/>
  <c r="BJ241" i="4"/>
  <c r="A242" i="4"/>
  <c r="BJ242" i="4"/>
  <c r="A231" i="4"/>
  <c r="BJ231" i="4"/>
  <c r="A261" i="4"/>
  <c r="BJ261" i="4"/>
  <c r="A262" i="4"/>
  <c r="BJ262" i="4"/>
  <c r="BJ263" i="4"/>
  <c r="A243" i="4"/>
  <c r="BJ243" i="4"/>
  <c r="A42" i="4"/>
  <c r="BJ42" i="4"/>
  <c r="A43" i="4"/>
  <c r="BJ43" i="4"/>
  <c r="A54" i="4"/>
  <c r="BJ54" i="4"/>
  <c r="A55" i="4"/>
  <c r="BJ55" i="4"/>
  <c r="A157" i="4"/>
  <c r="BJ157" i="4"/>
  <c r="A248" i="4"/>
  <c r="BJ248" i="4"/>
  <c r="A249" i="4"/>
  <c r="BJ249" i="4"/>
  <c r="A250" i="4"/>
  <c r="BJ250" i="4"/>
  <c r="A251" i="4"/>
  <c r="BJ251" i="4"/>
  <c r="A252" i="4"/>
  <c r="BJ252" i="4"/>
  <c r="A253" i="4"/>
  <c r="BJ253" i="4"/>
  <c r="A254" i="4"/>
  <c r="BJ254" i="4"/>
  <c r="A255" i="4"/>
  <c r="BJ255" i="4"/>
  <c r="A258" i="4"/>
  <c r="BJ258" i="4"/>
  <c r="A259" i="4"/>
  <c r="BJ259" i="4"/>
  <c r="A256" i="4"/>
  <c r="BJ256" i="4"/>
  <c r="A121" i="4"/>
  <c r="BJ121" i="4"/>
  <c r="A122" i="4"/>
  <c r="BJ122" i="4"/>
  <c r="A265" i="4"/>
  <c r="BJ265" i="4"/>
  <c r="A266" i="4"/>
  <c r="BJ266" i="4"/>
  <c r="A267" i="4"/>
  <c r="BJ267" i="4"/>
  <c r="A268" i="4"/>
  <c r="BJ268" i="4"/>
  <c r="A269" i="4"/>
  <c r="BJ269" i="4"/>
  <c r="A271" i="4"/>
  <c r="BJ271" i="4"/>
  <c r="A272" i="4"/>
  <c r="BJ272" i="4"/>
  <c r="A273" i="4"/>
  <c r="BJ273" i="4"/>
  <c r="A274" i="4"/>
  <c r="BJ274" i="4"/>
  <c r="A275" i="4"/>
  <c r="BJ275" i="4"/>
  <c r="A276" i="4"/>
  <c r="BJ276" i="4"/>
  <c r="A277" i="4"/>
  <c r="BJ277" i="4"/>
  <c r="A278" i="4"/>
  <c r="BJ278" i="4"/>
  <c r="A279" i="4"/>
  <c r="BJ279" i="4"/>
  <c r="A280" i="4"/>
  <c r="BJ280" i="4"/>
  <c r="A281" i="4"/>
  <c r="BJ281" i="4"/>
  <c r="A282" i="4"/>
  <c r="BJ282" i="4"/>
  <c r="BJ143" i="8"/>
  <c r="BC143" i="8"/>
  <c r="BD143" i="8" s="1"/>
  <c r="A143" i="8"/>
  <c r="BJ131" i="8"/>
  <c r="BC131" i="8"/>
  <c r="BD131" i="8" s="1"/>
  <c r="A131" i="8"/>
  <c r="BJ21" i="9"/>
  <c r="A21" i="9"/>
  <c r="BJ108" i="8"/>
  <c r="BC108" i="8"/>
  <c r="A108" i="8"/>
  <c r="BJ107" i="8"/>
  <c r="BC107" i="8"/>
  <c r="A107" i="8"/>
  <c r="BJ106" i="8"/>
  <c r="BC106" i="8"/>
  <c r="BD106" i="8" s="1"/>
  <c r="A106" i="8"/>
  <c r="BJ145" i="8"/>
  <c r="BC145" i="8"/>
  <c r="BD145" i="8" s="1"/>
  <c r="A145" i="8"/>
  <c r="BJ144" i="8"/>
  <c r="BC144" i="8"/>
  <c r="BD144" i="8" s="1"/>
  <c r="A144" i="8"/>
  <c r="BJ130" i="8"/>
  <c r="BC130" i="8"/>
  <c r="BD130" i="8" s="1"/>
  <c r="A130" i="8"/>
  <c r="BJ132" i="8"/>
  <c r="BC132" i="8"/>
  <c r="BD132" i="8" s="1"/>
  <c r="A132" i="8"/>
  <c r="BJ146" i="8"/>
  <c r="BC146" i="8"/>
  <c r="BD146" i="8" s="1"/>
  <c r="A146" i="8"/>
  <c r="BJ142" i="8"/>
  <c r="BC142" i="8"/>
  <c r="A142" i="8"/>
  <c r="BJ141" i="8"/>
  <c r="BC141" i="8"/>
  <c r="BD141" i="8" s="1"/>
  <c r="A141" i="8"/>
  <c r="BJ129" i="8"/>
  <c r="BC129" i="8"/>
  <c r="BD129" i="8" s="1"/>
  <c r="A129" i="8"/>
  <c r="BJ121" i="8"/>
  <c r="BC121" i="8"/>
  <c r="A121" i="8"/>
  <c r="BJ120" i="8"/>
  <c r="BC120" i="8"/>
  <c r="A120" i="8"/>
  <c r="BJ105" i="8"/>
  <c r="BC105" i="8"/>
  <c r="BD105" i="8" s="1"/>
  <c r="A105" i="8"/>
  <c r="BJ104" i="8"/>
  <c r="BC104" i="8"/>
  <c r="BD104" i="8" s="1"/>
  <c r="A104" i="8"/>
  <c r="A18" i="5"/>
  <c r="Z5" i="3"/>
  <c r="BC117" i="3"/>
  <c r="BD117" i="3" s="1"/>
  <c r="BC98" i="3"/>
  <c r="BD98" i="3" s="1"/>
  <c r="BC93" i="3"/>
  <c r="BD93" i="3" s="1"/>
  <c r="BC118" i="3"/>
  <c r="BD118" i="3" s="1"/>
  <c r="BC96" i="3"/>
  <c r="BD96" i="3" s="1"/>
  <c r="BC109" i="3"/>
  <c r="BD109" i="3" s="1"/>
  <c r="BC119" i="3"/>
  <c r="BD119" i="3" s="1"/>
  <c r="BJ117" i="3"/>
  <c r="BJ98" i="3"/>
  <c r="BJ93" i="3"/>
  <c r="BJ118" i="3"/>
  <c r="BJ96" i="3"/>
  <c r="BJ109" i="3"/>
  <c r="BJ119" i="3"/>
  <c r="BJ89" i="3"/>
  <c r="A119" i="3"/>
  <c r="A118" i="3"/>
  <c r="A117" i="3"/>
  <c r="BC9" i="8"/>
  <c r="BD9" i="8" s="1"/>
  <c r="BJ9" i="8"/>
  <c r="BC10" i="8"/>
  <c r="BD10" i="8" s="1"/>
  <c r="BJ10" i="8"/>
  <c r="BC11" i="8"/>
  <c r="BD11" i="8" s="1"/>
  <c r="BJ11" i="8"/>
  <c r="BC12" i="8"/>
  <c r="BD12" i="8" s="1"/>
  <c r="BJ12" i="8"/>
  <c r="BC13" i="8"/>
  <c r="BD13" i="8" s="1"/>
  <c r="BJ13" i="8"/>
  <c r="BC14" i="8"/>
  <c r="BJ14" i="8"/>
  <c r="BC15" i="8"/>
  <c r="BD15" i="8" s="1"/>
  <c r="BJ15" i="8"/>
  <c r="BC47" i="8"/>
  <c r="BD47" i="8" s="1"/>
  <c r="BJ47" i="8"/>
  <c r="BC48" i="8"/>
  <c r="BD48" i="8" s="1"/>
  <c r="BJ48" i="8"/>
  <c r="BC49" i="8"/>
  <c r="BD49" i="8" s="1"/>
  <c r="BJ49" i="8"/>
  <c r="BC50" i="8"/>
  <c r="BD50" i="8" s="1"/>
  <c r="BJ50" i="8"/>
  <c r="BC51" i="8"/>
  <c r="BD51" i="8" s="1"/>
  <c r="BJ51" i="8"/>
  <c r="BC52" i="8"/>
  <c r="BJ52" i="8"/>
  <c r="BC53" i="8"/>
  <c r="BD53" i="8" s="1"/>
  <c r="BJ53" i="8"/>
  <c r="BC54" i="8"/>
  <c r="BD54" i="8" s="1"/>
  <c r="BJ54" i="8"/>
  <c r="BC55" i="8"/>
  <c r="BD55" i="8" s="1"/>
  <c r="BJ55" i="8"/>
  <c r="BC56" i="8"/>
  <c r="BD56" i="8" s="1"/>
  <c r="BJ56" i="8"/>
  <c r="BC57" i="8"/>
  <c r="BD57" i="8" s="1"/>
  <c r="BJ57" i="8"/>
  <c r="BC59" i="8"/>
  <c r="BD59" i="8" s="1"/>
  <c r="BJ59" i="8"/>
  <c r="BC60" i="8"/>
  <c r="BD60" i="8" s="1"/>
  <c r="BJ60" i="8"/>
  <c r="BC61" i="8"/>
  <c r="BD61" i="8" s="1"/>
  <c r="BJ61" i="8"/>
  <c r="BC62" i="8"/>
  <c r="BJ62" i="8"/>
  <c r="BC63" i="8"/>
  <c r="BD63" i="8" s="1"/>
  <c r="BJ63" i="8"/>
  <c r="BC64" i="8"/>
  <c r="BD64" i="8" s="1"/>
  <c r="BJ64" i="8"/>
  <c r="BC65" i="8"/>
  <c r="BD65" i="8" s="1"/>
  <c r="BJ65" i="8"/>
  <c r="BC66" i="8"/>
  <c r="BD66" i="8" s="1"/>
  <c r="BJ66" i="8"/>
  <c r="BC67" i="8"/>
  <c r="BD67" i="8" s="1"/>
  <c r="BJ67" i="8"/>
  <c r="BC68" i="8"/>
  <c r="BD68" i="8" s="1"/>
  <c r="BJ68" i="8"/>
  <c r="BC72" i="8"/>
  <c r="BD72" i="8" s="1"/>
  <c r="BJ72" i="8"/>
  <c r="BC71" i="8"/>
  <c r="BD71" i="8" s="1"/>
  <c r="BJ71" i="8"/>
  <c r="BC70" i="8"/>
  <c r="BD70" i="8" s="1"/>
  <c r="BJ70" i="8"/>
  <c r="BC76" i="8"/>
  <c r="BD76" i="8" s="1"/>
  <c r="BJ76" i="8"/>
  <c r="BC77" i="8"/>
  <c r="BD77" i="8" s="1"/>
  <c r="BJ77" i="8"/>
  <c r="BC78" i="8"/>
  <c r="BD78" i="8" s="1"/>
  <c r="BJ78" i="8"/>
  <c r="BC95" i="8"/>
  <c r="BD95" i="8" s="1"/>
  <c r="BJ95" i="8"/>
  <c r="BC94" i="8"/>
  <c r="BD94" i="8" s="1"/>
  <c r="BJ94" i="8"/>
  <c r="BC93" i="8"/>
  <c r="BD93" i="8" s="1"/>
  <c r="BJ93" i="8"/>
  <c r="BC102" i="8"/>
  <c r="BD102" i="8" s="1"/>
  <c r="BJ102" i="8"/>
  <c r="BC98" i="8"/>
  <c r="BD98" i="8" s="1"/>
  <c r="BJ98" i="8"/>
  <c r="BC97" i="8"/>
  <c r="BD97" i="8" s="1"/>
  <c r="BJ97" i="8"/>
  <c r="BC96" i="8"/>
  <c r="BD96" i="8" s="1"/>
  <c r="BJ96" i="8"/>
  <c r="BC73" i="8"/>
  <c r="BD73" i="8" s="1"/>
  <c r="BJ73" i="8"/>
  <c r="BC74" i="8"/>
  <c r="BD74" i="8" s="1"/>
  <c r="BJ74" i="8"/>
  <c r="BC99" i="8"/>
  <c r="BD99" i="8" s="1"/>
  <c r="BJ99" i="8"/>
  <c r="BC87" i="8"/>
  <c r="BD87" i="8" s="1"/>
  <c r="BJ87" i="8"/>
  <c r="BC88" i="8"/>
  <c r="BD88" i="8" s="1"/>
  <c r="BJ88" i="8"/>
  <c r="BC89" i="8"/>
  <c r="BJ89" i="8"/>
  <c r="BC91" i="8"/>
  <c r="BD91" i="8" s="1"/>
  <c r="BJ91" i="8"/>
  <c r="BC81" i="8"/>
  <c r="BD81" i="8" s="1"/>
  <c r="BJ81" i="8"/>
  <c r="BC79" i="8"/>
  <c r="BD79" i="8" s="1"/>
  <c r="BJ79" i="8"/>
  <c r="BC80" i="8"/>
  <c r="BD80" i="8" s="1"/>
  <c r="BJ80" i="8"/>
  <c r="BC92" i="8"/>
  <c r="BD92" i="8" s="1"/>
  <c r="BJ92" i="8"/>
  <c r="BC75" i="8"/>
  <c r="BD75" i="8" s="1"/>
  <c r="BJ75" i="8"/>
  <c r="BC83" i="8"/>
  <c r="BD83" i="8" s="1"/>
  <c r="BJ83" i="8"/>
  <c r="BC100" i="8"/>
  <c r="BD100" i="8" s="1"/>
  <c r="BJ100" i="8"/>
  <c r="BC101" i="8"/>
  <c r="BD101" i="8" s="1"/>
  <c r="BJ101" i="8"/>
  <c r="BC90" i="8"/>
  <c r="BD90" i="8" s="1"/>
  <c r="BJ90" i="8"/>
  <c r="BC84" i="8"/>
  <c r="BD84" i="8" s="1"/>
  <c r="BJ84" i="8"/>
  <c r="BC85" i="8"/>
  <c r="BD85" i="8" s="1"/>
  <c r="BJ85" i="8"/>
  <c r="BC86" i="8"/>
  <c r="BD86" i="8" s="1"/>
  <c r="BJ86" i="8"/>
  <c r="BJ27" i="9"/>
  <c r="A27" i="9"/>
  <c r="A59" i="8"/>
  <c r="A60" i="8"/>
  <c r="A61" i="8"/>
  <c r="A62" i="8"/>
  <c r="A63" i="8"/>
  <c r="A64" i="8"/>
  <c r="A65" i="8"/>
  <c r="A66" i="8"/>
  <c r="A67" i="8"/>
  <c r="BJ80" i="3"/>
  <c r="BC80" i="3"/>
  <c r="BD80" i="3" s="1"/>
  <c r="A80" i="3"/>
  <c r="BJ21" i="3"/>
  <c r="BC21" i="3"/>
  <c r="BD21" i="3" s="1"/>
  <c r="A21" i="3"/>
  <c r="A25" i="9"/>
  <c r="BJ25" i="9"/>
  <c r="BJ29" i="9"/>
  <c r="A29" i="9"/>
  <c r="BJ31" i="9"/>
  <c r="A31" i="9"/>
  <c r="BJ30" i="9"/>
  <c r="A30" i="9"/>
  <c r="BJ11" i="3"/>
  <c r="BC11" i="3"/>
  <c r="BD11" i="3" s="1"/>
  <c r="A11" i="3"/>
  <c r="BJ48" i="3"/>
  <c r="BC48" i="3"/>
  <c r="BD48" i="3" s="1"/>
  <c r="A48" i="3"/>
  <c r="BJ49" i="3"/>
  <c r="BC49" i="3"/>
  <c r="BD49" i="3" s="1"/>
  <c r="A49" i="3"/>
  <c r="BJ50" i="3"/>
  <c r="BC50" i="3"/>
  <c r="BD50" i="3" s="1"/>
  <c r="A50" i="3"/>
  <c r="BJ15" i="3"/>
  <c r="BC15" i="3"/>
  <c r="BD15" i="3" s="1"/>
  <c r="A15" i="3"/>
  <c r="BJ111" i="3"/>
  <c r="BC111" i="3"/>
  <c r="A111" i="3"/>
  <c r="BJ32" i="3"/>
  <c r="BD32" i="3"/>
  <c r="A32" i="3"/>
  <c r="BJ81" i="3"/>
  <c r="BC81" i="3"/>
  <c r="A81" i="3"/>
  <c r="BJ33" i="3"/>
  <c r="BC33" i="3"/>
  <c r="BD33" i="3" s="1"/>
  <c r="A33" i="3"/>
  <c r="BJ91" i="3"/>
  <c r="BC91" i="3"/>
  <c r="BD91" i="3" s="1"/>
  <c r="A91" i="3"/>
  <c r="BJ107" i="3"/>
  <c r="BC107" i="3"/>
  <c r="BD107" i="3" s="1"/>
  <c r="A107" i="3"/>
  <c r="BJ106" i="3"/>
  <c r="BC106" i="3"/>
  <c r="BD106" i="3" s="1"/>
  <c r="A106" i="3"/>
  <c r="A56" i="8"/>
  <c r="AC5" i="9"/>
  <c r="BR5" i="9"/>
  <c r="BI5" i="9"/>
  <c r="BA5" i="9"/>
  <c r="AZ5" i="9"/>
  <c r="AY5" i="9"/>
  <c r="AX5" i="9"/>
  <c r="Z5" i="9"/>
  <c r="Y5" i="9"/>
  <c r="X5" i="9"/>
  <c r="V5" i="9"/>
  <c r="U5" i="9"/>
  <c r="T5" i="9"/>
  <c r="S5" i="9"/>
  <c r="R5" i="9"/>
  <c r="Q5" i="9"/>
  <c r="BR5" i="7"/>
  <c r="BI5" i="7"/>
  <c r="AC5" i="7"/>
  <c r="BA5" i="7"/>
  <c r="AZ5" i="7"/>
  <c r="AY5" i="7"/>
  <c r="AX5" i="7"/>
  <c r="AA5" i="7"/>
  <c r="Z5" i="7"/>
  <c r="Y5" i="7"/>
  <c r="X5" i="7"/>
  <c r="W5" i="7"/>
  <c r="V5" i="7"/>
  <c r="U5" i="7"/>
  <c r="T5" i="7"/>
  <c r="S5" i="7"/>
  <c r="R5" i="7"/>
  <c r="Q5" i="7"/>
  <c r="BR5" i="3"/>
  <c r="BR5" i="4"/>
  <c r="BI5" i="4"/>
  <c r="AC5" i="4"/>
  <c r="BA5" i="4"/>
  <c r="AZ5" i="4"/>
  <c r="AY5" i="4"/>
  <c r="AX5" i="4"/>
  <c r="AA5" i="4"/>
  <c r="Z5" i="4"/>
  <c r="Y5" i="4"/>
  <c r="X5" i="4"/>
  <c r="W5" i="4"/>
  <c r="V5" i="4"/>
  <c r="U5" i="4"/>
  <c r="T5" i="4"/>
  <c r="R5" i="4"/>
  <c r="Q5" i="4"/>
  <c r="S5" i="4"/>
  <c r="BI5" i="3"/>
  <c r="BA5" i="3"/>
  <c r="AZ5" i="3"/>
  <c r="AY5" i="3"/>
  <c r="AX5" i="3"/>
  <c r="AA5" i="3"/>
  <c r="Y5" i="3"/>
  <c r="X5" i="3"/>
  <c r="W5" i="3"/>
  <c r="V5" i="3"/>
  <c r="U5" i="3"/>
  <c r="T5" i="3"/>
  <c r="S5" i="3"/>
  <c r="R5" i="3"/>
  <c r="Q5" i="3"/>
  <c r="BR5" i="8"/>
  <c r="BI5" i="8"/>
  <c r="AC5" i="8"/>
  <c r="BA5" i="8"/>
  <c r="AZ5" i="8"/>
  <c r="AY5" i="8"/>
  <c r="AX5" i="8"/>
  <c r="AA5" i="8"/>
  <c r="Z5" i="8"/>
  <c r="Y5" i="8"/>
  <c r="X5" i="8"/>
  <c r="W5" i="8"/>
  <c r="V5" i="8"/>
  <c r="U5" i="8"/>
  <c r="T5" i="8"/>
  <c r="S5" i="8"/>
  <c r="R5" i="8"/>
  <c r="Q5" i="8"/>
  <c r="BR5" i="2"/>
  <c r="BI5" i="2"/>
  <c r="AC5" i="2"/>
  <c r="BA5" i="2"/>
  <c r="AZ5" i="2"/>
  <c r="AY5" i="2"/>
  <c r="AX5" i="2"/>
  <c r="AA5" i="2"/>
  <c r="Z5" i="2"/>
  <c r="Y5" i="2"/>
  <c r="X5" i="2"/>
  <c r="W5" i="2"/>
  <c r="V5" i="2"/>
  <c r="U5" i="2"/>
  <c r="T5" i="2"/>
  <c r="S5" i="2"/>
  <c r="R5" i="2"/>
  <c r="Q5" i="2"/>
  <c r="A35" i="9"/>
  <c r="A33" i="9"/>
  <c r="A34" i="9"/>
  <c r="BJ9" i="9"/>
  <c r="A9" i="9"/>
  <c r="A49" i="8"/>
  <c r="A50" i="8"/>
  <c r="A51" i="8"/>
  <c r="A52" i="8"/>
  <c r="A48" i="8"/>
  <c r="A53" i="8"/>
  <c r="A54" i="8"/>
  <c r="A55" i="8"/>
  <c r="A47" i="8"/>
  <c r="A57" i="8"/>
  <c r="A15" i="8"/>
  <c r="A9" i="8"/>
  <c r="A10" i="8"/>
  <c r="A8" i="8"/>
  <c r="A11" i="8"/>
  <c r="A12" i="8"/>
  <c r="A13" i="8"/>
  <c r="A14" i="8"/>
  <c r="A68" i="8"/>
  <c r="A84" i="8"/>
  <c r="A90" i="8"/>
  <c r="A101" i="8"/>
  <c r="A100" i="8"/>
  <c r="A83" i="8"/>
  <c r="A85" i="8"/>
  <c r="BJ45" i="3"/>
  <c r="BC45" i="3"/>
  <c r="BD45" i="3" s="1"/>
  <c r="A45" i="3"/>
  <c r="BJ44" i="3"/>
  <c r="BC44" i="3"/>
  <c r="BD44" i="3" s="1"/>
  <c r="A44" i="3"/>
  <c r="BJ46" i="3"/>
  <c r="BC46" i="3"/>
  <c r="BD46" i="3" s="1"/>
  <c r="A46" i="3"/>
  <c r="BJ47" i="3"/>
  <c r="BC47" i="3"/>
  <c r="BD47" i="3" s="1"/>
  <c r="A47" i="3"/>
  <c r="BJ36" i="3"/>
  <c r="BC36" i="3"/>
  <c r="BD36" i="3" s="1"/>
  <c r="A36" i="3"/>
  <c r="H2" i="11"/>
  <c r="A6" i="5"/>
  <c r="A7" i="5"/>
  <c r="A8" i="5"/>
  <c r="A10" i="5"/>
  <c r="A11" i="5"/>
  <c r="A12" i="5"/>
  <c r="A14" i="5"/>
  <c r="A16" i="5"/>
  <c r="A21" i="5"/>
  <c r="A23" i="5"/>
  <c r="A24" i="9"/>
  <c r="A8" i="9"/>
  <c r="A14" i="9"/>
  <c r="A15" i="9"/>
  <c r="A16" i="9"/>
  <c r="A17" i="9"/>
  <c r="A19" i="9"/>
  <c r="A26" i="9"/>
  <c r="A10" i="9"/>
  <c r="A11" i="9"/>
  <c r="A12" i="9"/>
  <c r="A36" i="9"/>
  <c r="A18" i="9"/>
  <c r="A23" i="9"/>
  <c r="A72" i="8"/>
  <c r="A71" i="8"/>
  <c r="A70" i="8"/>
  <c r="A76" i="8"/>
  <c r="A77" i="8"/>
  <c r="A78" i="8"/>
  <c r="A95" i="8"/>
  <c r="A94" i="8"/>
  <c r="A93" i="8"/>
  <c r="A102" i="8"/>
  <c r="A98" i="8"/>
  <c r="A97" i="8"/>
  <c r="A96" i="8"/>
  <c r="A73" i="8"/>
  <c r="A74" i="8"/>
  <c r="A99" i="8"/>
  <c r="A87" i="8"/>
  <c r="A88" i="8"/>
  <c r="A89" i="8"/>
  <c r="A91" i="8"/>
  <c r="A81" i="8"/>
  <c r="A79" i="8"/>
  <c r="A80" i="8"/>
  <c r="A92" i="8"/>
  <c r="A75" i="8"/>
  <c r="A86" i="8"/>
  <c r="A9" i="3"/>
  <c r="A10" i="3"/>
  <c r="A18" i="3"/>
  <c r="A28" i="3"/>
  <c r="A12" i="3"/>
  <c r="A19" i="3"/>
  <c r="A29" i="3"/>
  <c r="A34" i="3"/>
  <c r="A35" i="3"/>
  <c r="A37" i="3"/>
  <c r="A20" i="3"/>
  <c r="A30" i="3"/>
  <c r="A31" i="3"/>
  <c r="A14" i="3"/>
  <c r="A51" i="3"/>
  <c r="A16" i="3"/>
  <c r="A17" i="3"/>
  <c r="A13" i="3"/>
  <c r="A52" i="3"/>
  <c r="A54" i="3"/>
  <c r="A56" i="3"/>
  <c r="A57" i="3"/>
  <c r="A58" i="3"/>
  <c r="A59" i="3"/>
  <c r="A62" i="3"/>
  <c r="A63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95" i="3"/>
  <c r="A98" i="3"/>
  <c r="A93" i="3"/>
  <c r="A96" i="3"/>
  <c r="A109" i="3"/>
  <c r="A89" i="3"/>
  <c r="A103" i="3"/>
  <c r="A120" i="3"/>
  <c r="A97" i="3"/>
  <c r="A92" i="3"/>
  <c r="A112" i="3"/>
  <c r="A104" i="3"/>
  <c r="A105" i="3"/>
  <c r="A110" i="3"/>
  <c r="A94" i="3"/>
  <c r="A90" i="3"/>
  <c r="A102" i="3"/>
  <c r="A113" i="3"/>
  <c r="A108" i="3"/>
  <c r="A101" i="3"/>
  <c r="A99" i="3"/>
  <c r="A115" i="3"/>
  <c r="A100" i="3"/>
  <c r="A114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8" i="3"/>
  <c r="BJ24" i="9"/>
  <c r="BJ14" i="9"/>
  <c r="BJ15" i="9"/>
  <c r="BJ16" i="9"/>
  <c r="BJ17" i="9"/>
  <c r="BJ19" i="9"/>
  <c r="BJ26" i="9"/>
  <c r="BJ10" i="9"/>
  <c r="BJ11" i="9"/>
  <c r="BJ12" i="9"/>
  <c r="BJ18" i="9"/>
  <c r="BJ23" i="9"/>
  <c r="BJ9" i="3"/>
  <c r="BJ10" i="3"/>
  <c r="BJ18" i="3"/>
  <c r="BJ28" i="3"/>
  <c r="BJ12" i="3"/>
  <c r="BJ19" i="3"/>
  <c r="BJ29" i="3"/>
  <c r="BJ34" i="3"/>
  <c r="BJ35" i="3"/>
  <c r="BJ37" i="3"/>
  <c r="BJ20" i="3"/>
  <c r="BJ30" i="3"/>
  <c r="BJ31" i="3"/>
  <c r="BJ14" i="3"/>
  <c r="BJ51" i="3"/>
  <c r="BJ16" i="3"/>
  <c r="BJ17" i="3"/>
  <c r="BJ13" i="3"/>
  <c r="BJ52" i="3"/>
  <c r="BJ54" i="3"/>
  <c r="BJ56" i="3"/>
  <c r="BJ57" i="3"/>
  <c r="BJ58" i="3"/>
  <c r="BJ59" i="3"/>
  <c r="BJ62" i="3"/>
  <c r="BJ63" i="3"/>
  <c r="BJ67" i="3"/>
  <c r="BJ68" i="3"/>
  <c r="BJ69" i="3"/>
  <c r="BJ70" i="3"/>
  <c r="BJ71" i="3"/>
  <c r="BJ72" i="3"/>
  <c r="BJ73" i="3"/>
  <c r="BJ74" i="3"/>
  <c r="BJ75" i="3"/>
  <c r="BJ76" i="3"/>
  <c r="BJ77" i="3"/>
  <c r="BJ78" i="3"/>
  <c r="BJ79" i="3"/>
  <c r="BJ95" i="3"/>
  <c r="BJ103" i="3"/>
  <c r="BJ120" i="3"/>
  <c r="BJ97" i="3"/>
  <c r="BJ92" i="3"/>
  <c r="BJ112" i="3"/>
  <c r="BJ104" i="3"/>
  <c r="BJ105" i="3"/>
  <c r="BJ110" i="3"/>
  <c r="BJ94" i="3"/>
  <c r="BJ90" i="3"/>
  <c r="BJ102" i="3"/>
  <c r="BJ113" i="3"/>
  <c r="BJ108" i="3"/>
  <c r="BJ101" i="3"/>
  <c r="BJ99" i="3"/>
  <c r="BJ115" i="3"/>
  <c r="BJ100" i="3"/>
  <c r="BJ114" i="3"/>
  <c r="BJ156" i="3"/>
  <c r="BJ157" i="3"/>
  <c r="BJ158" i="3"/>
  <c r="BJ159" i="3"/>
  <c r="BJ160" i="3"/>
  <c r="BJ161" i="3"/>
  <c r="BJ162" i="3"/>
  <c r="BJ163" i="3"/>
  <c r="BJ164" i="3"/>
  <c r="BJ165" i="3"/>
  <c r="BJ166" i="3"/>
  <c r="BJ167" i="3"/>
  <c r="BJ168" i="3"/>
  <c r="BJ169" i="3"/>
  <c r="BJ170" i="3"/>
  <c r="BJ171" i="3"/>
  <c r="BC156" i="3"/>
  <c r="BD156" i="3" s="1"/>
  <c r="BC157" i="3"/>
  <c r="BD157" i="3" s="1"/>
  <c r="BC158" i="3"/>
  <c r="BD158" i="3" s="1"/>
  <c r="BC159" i="3"/>
  <c r="BD159" i="3" s="1"/>
  <c r="BC160" i="3"/>
  <c r="BD160" i="3" s="1"/>
  <c r="BC161" i="3"/>
  <c r="BD161" i="3" s="1"/>
  <c r="BC162" i="3"/>
  <c r="BD162" i="3" s="1"/>
  <c r="BC163" i="3"/>
  <c r="BD163" i="3" s="1"/>
  <c r="BC164" i="3"/>
  <c r="BD164" i="3" s="1"/>
  <c r="BC165" i="3"/>
  <c r="BD165" i="3" s="1"/>
  <c r="BC166" i="3"/>
  <c r="BD166" i="3" s="1"/>
  <c r="BC167" i="3"/>
  <c r="BD167" i="3" s="1"/>
  <c r="BC168" i="3"/>
  <c r="BD168" i="3" s="1"/>
  <c r="BC170" i="3"/>
  <c r="BD170" i="3" s="1"/>
  <c r="BC171" i="3"/>
  <c r="BD171" i="3" s="1"/>
  <c r="BC169" i="3"/>
  <c r="BD169" i="3" s="1"/>
  <c r="BC110" i="3"/>
  <c r="BD110" i="3" s="1"/>
  <c r="BC108" i="3"/>
  <c r="BD108" i="3" s="1"/>
  <c r="BC114" i="3"/>
  <c r="BC100" i="3"/>
  <c r="BD100" i="3" s="1"/>
  <c r="BC115" i="3"/>
  <c r="BD115" i="3" s="1"/>
  <c r="BC99" i="3"/>
  <c r="BC101" i="3"/>
  <c r="BD101" i="3" s="1"/>
  <c r="BC113" i="3"/>
  <c r="BD113" i="3" s="1"/>
  <c r="BC102" i="3"/>
  <c r="BD102" i="3" s="1"/>
  <c r="BC90" i="3"/>
  <c r="BD90" i="3" s="1"/>
  <c r="BC94" i="3"/>
  <c r="BC105" i="3"/>
  <c r="BD105" i="3" s="1"/>
  <c r="BC104" i="3"/>
  <c r="BD104" i="3" s="1"/>
  <c r="BC120" i="3"/>
  <c r="BD120" i="3" s="1"/>
  <c r="BC112" i="3"/>
  <c r="BC92" i="3"/>
  <c r="BD92" i="3" s="1"/>
  <c r="BC97" i="3"/>
  <c r="BD97" i="3" s="1"/>
  <c r="BC103" i="3"/>
  <c r="BD103" i="3" s="1"/>
  <c r="BC89" i="3"/>
  <c r="BD89" i="3" s="1"/>
  <c r="BC95" i="3"/>
  <c r="BD95" i="3" s="1"/>
  <c r="BC35" i="3"/>
  <c r="BD35" i="3" s="1"/>
  <c r="BC34" i="3"/>
  <c r="BD34" i="3" s="1"/>
  <c r="BC37" i="3"/>
  <c r="BD37" i="3" s="1"/>
  <c r="BC52" i="3"/>
  <c r="BD52" i="3" s="1"/>
  <c r="BC13" i="3"/>
  <c r="BD13" i="3" s="1"/>
  <c r="BC17" i="3"/>
  <c r="BC16" i="3"/>
  <c r="BD16" i="3" s="1"/>
  <c r="BC51" i="3"/>
  <c r="BD51" i="3" s="1"/>
  <c r="BC14" i="3"/>
  <c r="BD14" i="3" s="1"/>
  <c r="BC31" i="3"/>
  <c r="BD31" i="3" s="1"/>
  <c r="BC30" i="3"/>
  <c r="BD30" i="3" s="1"/>
  <c r="BC20" i="3"/>
  <c r="BD20" i="3" s="1"/>
  <c r="BC29" i="3"/>
  <c r="BC19" i="3"/>
  <c r="BD19" i="3" s="1"/>
  <c r="BC12" i="3"/>
  <c r="BD12" i="3" s="1"/>
  <c r="BC28" i="3"/>
  <c r="BD28" i="3" s="1"/>
  <c r="BC18" i="3"/>
  <c r="BD18" i="3" s="1"/>
  <c r="BC10" i="3"/>
  <c r="BD10" i="3" s="1"/>
  <c r="BC9" i="3"/>
  <c r="BD9" i="3" s="1"/>
  <c r="BC79" i="3"/>
  <c r="BD79" i="3" s="1"/>
  <c r="BC78" i="3"/>
  <c r="BD78" i="3" s="1"/>
  <c r="BC77" i="3"/>
  <c r="BD77" i="3" s="1"/>
  <c r="BC76" i="3"/>
  <c r="BD76" i="3" s="1"/>
  <c r="BC75" i="3"/>
  <c r="BC74" i="3"/>
  <c r="BD74" i="3" s="1"/>
  <c r="BC73" i="3"/>
  <c r="BD73" i="3" s="1"/>
  <c r="BC72" i="3"/>
  <c r="BD72" i="3" s="1"/>
  <c r="BC71" i="3"/>
  <c r="BC70" i="3"/>
  <c r="BD70" i="3" s="1"/>
  <c r="BC69" i="3"/>
  <c r="BD69" i="3" s="1"/>
  <c r="BC68" i="3"/>
  <c r="BD68" i="3" s="1"/>
  <c r="BC67" i="3"/>
  <c r="BD67" i="3" s="1"/>
  <c r="BC63" i="3"/>
  <c r="BC62" i="3"/>
  <c r="BD62" i="3" s="1"/>
  <c r="BC59" i="3"/>
  <c r="BD59" i="3" s="1"/>
  <c r="BC58" i="3"/>
  <c r="BD58" i="3" s="1"/>
  <c r="BC57" i="3"/>
  <c r="BD57" i="3" s="1"/>
  <c r="BC56" i="3"/>
  <c r="BD56" i="3" s="1"/>
  <c r="BC54" i="3"/>
  <c r="BD54" i="3" s="1"/>
  <c r="AV179" i="3" l="1"/>
  <c r="AV180" i="3"/>
  <c r="AV181" i="3"/>
  <c r="AV174" i="3"/>
  <c r="AV175" i="3"/>
  <c r="AV182" i="3"/>
  <c r="AV183" i="3"/>
  <c r="AV176" i="3"/>
  <c r="AV173" i="3"/>
  <c r="AV177" i="3"/>
  <c r="AV178" i="3"/>
  <c r="AV148" i="3"/>
  <c r="AV144" i="3"/>
  <c r="AV146" i="3"/>
  <c r="AV145" i="3"/>
  <c r="AV147" i="3"/>
  <c r="AW28" i="5"/>
  <c r="BO28" i="5" s="1"/>
  <c r="AV47" i="14"/>
  <c r="BE47" i="14" s="1"/>
  <c r="AV48" i="14"/>
  <c r="BE48" i="14" s="1"/>
  <c r="AV46" i="14"/>
  <c r="BE46" i="14" s="1"/>
  <c r="AV51" i="14"/>
  <c r="BE51" i="14" s="1"/>
  <c r="AV49" i="14"/>
  <c r="BE49" i="14" s="1"/>
  <c r="AV50" i="14"/>
  <c r="BE50" i="14" s="1"/>
  <c r="AV66" i="14"/>
  <c r="BE66" i="14" s="1"/>
  <c r="AV59" i="14"/>
  <c r="BE59" i="14" s="1"/>
  <c r="AV58" i="14"/>
  <c r="BE58" i="14" s="1"/>
  <c r="AV8" i="14"/>
  <c r="BE8" i="14" s="1"/>
  <c r="AV41" i="14"/>
  <c r="BE41" i="14" s="1"/>
  <c r="AV42" i="14"/>
  <c r="BE42" i="14" s="1"/>
  <c r="AV56" i="14"/>
  <c r="BE56" i="14" s="1"/>
  <c r="AV53" i="14"/>
  <c r="BE53" i="14" s="1"/>
  <c r="AV55" i="14"/>
  <c r="BE55" i="14" s="1"/>
  <c r="AV64" i="14"/>
  <c r="BE64" i="14" s="1"/>
  <c r="AV60" i="14"/>
  <c r="BE60" i="14" s="1"/>
  <c r="AV9" i="14"/>
  <c r="BE9" i="14" s="1"/>
  <c r="AV57" i="14"/>
  <c r="BE57" i="14" s="1"/>
  <c r="AV45" i="14"/>
  <c r="BE45" i="14" s="1"/>
  <c r="AV65" i="14"/>
  <c r="BE65" i="14" s="1"/>
  <c r="AW31" i="5"/>
  <c r="BO31" i="5" s="1"/>
  <c r="AV63" i="14"/>
  <c r="BE63" i="14" s="1"/>
  <c r="AV43" i="14"/>
  <c r="BE43" i="14" s="1"/>
  <c r="AV40" i="14"/>
  <c r="BE40" i="14" s="1"/>
  <c r="AV62" i="14"/>
  <c r="BE62" i="14" s="1"/>
  <c r="AV54" i="14"/>
  <c r="BE54" i="14" s="1"/>
  <c r="AW33" i="5"/>
  <c r="BO33" i="5" s="1"/>
  <c r="AW34" i="5"/>
  <c r="BO34" i="5" s="1"/>
  <c r="AV8" i="7"/>
  <c r="BE8" i="7" s="1"/>
  <c r="AV9" i="7"/>
  <c r="BE9" i="7" s="1"/>
  <c r="AV10" i="7"/>
  <c r="BE10" i="7" s="1"/>
  <c r="AW37" i="5"/>
  <c r="BO37" i="5" s="1"/>
  <c r="AV12" i="7"/>
  <c r="BE12" i="7" s="1"/>
  <c r="AW36" i="5"/>
  <c r="BO36" i="5" s="1"/>
  <c r="AW35" i="5"/>
  <c r="BO35" i="5" s="1"/>
  <c r="AV11" i="7"/>
  <c r="BE11" i="7" s="1"/>
  <c r="AV31" i="4"/>
  <c r="AV32" i="4"/>
  <c r="AV30" i="4"/>
  <c r="AV29" i="4"/>
  <c r="AV21" i="4"/>
  <c r="AV22" i="4"/>
  <c r="AV35" i="7"/>
  <c r="BE35" i="7" s="1"/>
  <c r="AV15" i="14"/>
  <c r="BE15" i="14" s="1"/>
  <c r="AV21" i="14"/>
  <c r="BE21" i="14" s="1"/>
  <c r="AV28" i="14"/>
  <c r="BE28" i="14" s="1"/>
  <c r="AV19" i="14"/>
  <c r="BE19" i="14" s="1"/>
  <c r="AV68" i="14"/>
  <c r="BE68" i="14" s="1"/>
  <c r="AV25" i="14"/>
  <c r="BE25" i="14" s="1"/>
  <c r="AV16" i="14"/>
  <c r="BE16" i="14" s="1"/>
  <c r="AV37" i="14"/>
  <c r="BE37" i="14" s="1"/>
  <c r="AV69" i="14"/>
  <c r="BE69" i="14" s="1"/>
  <c r="AV17" i="14"/>
  <c r="BE17" i="14" s="1"/>
  <c r="AV70" i="14"/>
  <c r="BE70" i="14" s="1"/>
  <c r="AV33" i="14"/>
  <c r="BE33" i="14" s="1"/>
  <c r="AV34" i="14"/>
  <c r="BE34" i="14" s="1"/>
  <c r="AV22" i="14"/>
  <c r="BE22" i="14" s="1"/>
  <c r="AV32" i="14"/>
  <c r="BE32" i="14" s="1"/>
  <c r="AV30" i="14"/>
  <c r="BE30" i="14" s="1"/>
  <c r="AV27" i="14"/>
  <c r="BE27" i="14" s="1"/>
  <c r="AV18" i="14"/>
  <c r="BE18" i="14" s="1"/>
  <c r="AV29" i="14"/>
  <c r="BE29" i="14" s="1"/>
  <c r="AV12" i="14"/>
  <c r="BE12" i="14" s="1"/>
  <c r="AV23" i="14"/>
  <c r="BE23" i="14" s="1"/>
  <c r="AV26" i="14"/>
  <c r="BE26" i="14" s="1"/>
  <c r="AV35" i="14"/>
  <c r="BE35" i="14" s="1"/>
  <c r="AV14" i="14"/>
  <c r="BE14" i="14" s="1"/>
  <c r="AV31" i="14"/>
  <c r="BE31" i="14" s="1"/>
  <c r="AV38" i="14"/>
  <c r="BE38" i="14" s="1"/>
  <c r="AV13" i="14"/>
  <c r="BE13" i="14" s="1"/>
  <c r="AV20" i="14"/>
  <c r="BE20" i="14" s="1"/>
  <c r="AV24" i="14"/>
  <c r="BE24" i="14" s="1"/>
  <c r="AV11" i="14"/>
  <c r="BE11" i="14" s="1"/>
  <c r="AV36" i="14"/>
  <c r="BE36" i="14" s="1"/>
  <c r="AV172" i="4"/>
  <c r="AV174" i="4"/>
  <c r="AV179" i="4"/>
  <c r="AV176" i="4"/>
  <c r="AV173" i="4"/>
  <c r="AV171" i="4"/>
  <c r="AV175" i="4"/>
  <c r="AV43" i="3"/>
  <c r="BP77" i="4"/>
  <c r="BQ77" i="4" s="1"/>
  <c r="BP156" i="4"/>
  <c r="BQ156" i="4" s="1"/>
  <c r="BP75" i="4"/>
  <c r="BQ75" i="4" s="1"/>
  <c r="BP47" i="4"/>
  <c r="BQ47" i="4" s="1"/>
  <c r="BP20" i="4"/>
  <c r="BQ20" i="4" s="1"/>
  <c r="BP124" i="4"/>
  <c r="BP27" i="4"/>
  <c r="BQ27" i="4" s="1"/>
  <c r="BP62" i="4"/>
  <c r="BQ62" i="4" s="1"/>
  <c r="BP243" i="4"/>
  <c r="BQ243" i="4" s="1"/>
  <c r="BP239" i="4"/>
  <c r="BQ239" i="4" s="1"/>
  <c r="BP17" i="4"/>
  <c r="BQ17" i="4" s="1"/>
  <c r="BP200" i="4"/>
  <c r="BQ200" i="4" s="1"/>
  <c r="BP151" i="4"/>
  <c r="BQ151" i="4" s="1"/>
  <c r="BP95" i="4"/>
  <c r="BQ95" i="4" s="1"/>
  <c r="BP258" i="4"/>
  <c r="BQ258" i="4" s="1"/>
  <c r="BP143" i="4"/>
  <c r="BQ143" i="4" s="1"/>
  <c r="BP67" i="3"/>
  <c r="BQ67" i="3" s="1"/>
  <c r="BP75" i="3"/>
  <c r="BP95" i="3"/>
  <c r="BQ95" i="3" s="1"/>
  <c r="BP102" i="3"/>
  <c r="BQ102" i="3" s="1"/>
  <c r="BP68" i="3"/>
  <c r="BQ68" i="3" s="1"/>
  <c r="BP76" i="3"/>
  <c r="BQ76" i="3" s="1"/>
  <c r="BP143" i="3"/>
  <c r="BQ143" i="3" s="1"/>
  <c r="BP57" i="3"/>
  <c r="BQ57" i="3" s="1"/>
  <c r="BP110" i="3"/>
  <c r="BQ110" i="3" s="1"/>
  <c r="BP163" i="3"/>
  <c r="BQ163" i="3" s="1"/>
  <c r="BP84" i="3"/>
  <c r="BQ84" i="3" s="1"/>
  <c r="AV183" i="4"/>
  <c r="BH183" i="4" s="1"/>
  <c r="AV195" i="4"/>
  <c r="BH195" i="4" s="1"/>
  <c r="AV187" i="4"/>
  <c r="BH187" i="4" s="1"/>
  <c r="AW27" i="5"/>
  <c r="BO27" i="5" s="1"/>
  <c r="AV197" i="4"/>
  <c r="BH197" i="4" s="1"/>
  <c r="AW26" i="5"/>
  <c r="BO26" i="5" s="1"/>
  <c r="AV196" i="4"/>
  <c r="BH196" i="4" s="1"/>
  <c r="AV198" i="4"/>
  <c r="BH198" i="4" s="1"/>
  <c r="AV188" i="4"/>
  <c r="BH188" i="4" s="1"/>
  <c r="AV184" i="4"/>
  <c r="BH184" i="4" s="1"/>
  <c r="AV186" i="4"/>
  <c r="BH186" i="4" s="1"/>
  <c r="AV194" i="4"/>
  <c r="BH194" i="4" s="1"/>
  <c r="AV193" i="4"/>
  <c r="BH193" i="4" s="1"/>
  <c r="AV185" i="4"/>
  <c r="BH185" i="4" s="1"/>
  <c r="AW25" i="5"/>
  <c r="BO25" i="5" s="1"/>
  <c r="AV74" i="2"/>
  <c r="BE74" i="2" s="1"/>
  <c r="AV66" i="2"/>
  <c r="BE66" i="2" s="1"/>
  <c r="AV16" i="6"/>
  <c r="BE16" i="6" s="1"/>
  <c r="AV71" i="2"/>
  <c r="BE71" i="2" s="1"/>
  <c r="AV63" i="2"/>
  <c r="BE63" i="2" s="1"/>
  <c r="AV10" i="6"/>
  <c r="BE10" i="6" s="1"/>
  <c r="AV73" i="2"/>
  <c r="BE73" i="2" s="1"/>
  <c r="AV70" i="2"/>
  <c r="BE70" i="2" s="1"/>
  <c r="AV67" i="2"/>
  <c r="BE67" i="2" s="1"/>
  <c r="AV76" i="2"/>
  <c r="BE76" i="2" s="1"/>
  <c r="AV68" i="2"/>
  <c r="BE68" i="2" s="1"/>
  <c r="AV60" i="2"/>
  <c r="BE60" i="2" s="1"/>
  <c r="AV65" i="2"/>
  <c r="BE65" i="2" s="1"/>
  <c r="AV59" i="2"/>
  <c r="BE59" i="2" s="1"/>
  <c r="AV62" i="2"/>
  <c r="BE62" i="2" s="1"/>
  <c r="AV75" i="2"/>
  <c r="BE75" i="2" s="1"/>
  <c r="AV69" i="2"/>
  <c r="BE69" i="2" s="1"/>
  <c r="AV61" i="2"/>
  <c r="BE61" i="2" s="1"/>
  <c r="AV72" i="2"/>
  <c r="BE72" i="2" s="1"/>
  <c r="AV64" i="2"/>
  <c r="BE64" i="2" s="1"/>
  <c r="AV12" i="6"/>
  <c r="BE12" i="6" s="1"/>
  <c r="AV17" i="6"/>
  <c r="BE17" i="6" s="1"/>
  <c r="AV14" i="6"/>
  <c r="BE14" i="6" s="1"/>
  <c r="AV8" i="6"/>
  <c r="BE8" i="6" s="1"/>
  <c r="AV13" i="6"/>
  <c r="BE13" i="6" s="1"/>
  <c r="AV15" i="6"/>
  <c r="BE15" i="6" s="1"/>
  <c r="AV19" i="6"/>
  <c r="BE19" i="6" s="1"/>
  <c r="AV18" i="6"/>
  <c r="BE18" i="6" s="1"/>
  <c r="AV11" i="6"/>
  <c r="BE11" i="6" s="1"/>
  <c r="AV9" i="6"/>
  <c r="BE9" i="6" s="1"/>
  <c r="AV139" i="4"/>
  <c r="BH139" i="4" s="1"/>
  <c r="AV138" i="4"/>
  <c r="BH138" i="4" s="1"/>
  <c r="AV140" i="4"/>
  <c r="BH140" i="4" s="1"/>
  <c r="AV137" i="4"/>
  <c r="BH137" i="4" s="1"/>
  <c r="AV163" i="4"/>
  <c r="BH163" i="4" s="1"/>
  <c r="AV162" i="4"/>
  <c r="BH162" i="4" s="1"/>
  <c r="AV160" i="4"/>
  <c r="BH160" i="4" s="1"/>
  <c r="AV164" i="4"/>
  <c r="BH164" i="4" s="1"/>
  <c r="AV159" i="4"/>
  <c r="BH159" i="4" s="1"/>
  <c r="AV161" i="4"/>
  <c r="BH161" i="4" s="1"/>
  <c r="AV158" i="4"/>
  <c r="BH158" i="4" s="1"/>
  <c r="AV42" i="3"/>
  <c r="BH42" i="3" s="1"/>
  <c r="AV23" i="8"/>
  <c r="BE23" i="8" s="1"/>
  <c r="AV131" i="3"/>
  <c r="BH131" i="3" s="1"/>
  <c r="AW20" i="5"/>
  <c r="BO20" i="5" s="1"/>
  <c r="AV130" i="3"/>
  <c r="BH130" i="3" s="1"/>
  <c r="BP39" i="9"/>
  <c r="BP27" i="9"/>
  <c r="BQ27" i="9" s="1"/>
  <c r="AE17" i="9"/>
  <c r="BP17" i="9"/>
  <c r="BQ17" i="9" s="1"/>
  <c r="BP26" i="9"/>
  <c r="BQ26" i="9" s="1"/>
  <c r="AE16" i="9"/>
  <c r="BP16" i="9"/>
  <c r="BQ16" i="9" s="1"/>
  <c r="BP38" i="9"/>
  <c r="BQ38" i="9" s="1"/>
  <c r="BP25" i="9"/>
  <c r="BQ25" i="9" s="1"/>
  <c r="BP15" i="9"/>
  <c r="BQ15" i="9" s="1"/>
  <c r="BP36" i="9"/>
  <c r="BQ36" i="9" s="1"/>
  <c r="BP35" i="9"/>
  <c r="BQ35" i="9" s="1"/>
  <c r="BP24" i="9"/>
  <c r="BQ24" i="9" s="1"/>
  <c r="BP14" i="9"/>
  <c r="BQ14" i="9" s="1"/>
  <c r="BP42" i="9"/>
  <c r="BQ42" i="9" s="1"/>
  <c r="BP34" i="9"/>
  <c r="BQ34" i="9" s="1"/>
  <c r="BP33" i="9"/>
  <c r="BP23" i="9"/>
  <c r="BQ23" i="9" s="1"/>
  <c r="BP12" i="9"/>
  <c r="BP41" i="9"/>
  <c r="BQ41" i="9" s="1"/>
  <c r="BP31" i="9"/>
  <c r="BQ31" i="9" s="1"/>
  <c r="BP21" i="9"/>
  <c r="BQ21" i="9" s="1"/>
  <c r="AE11" i="9"/>
  <c r="BP11" i="9"/>
  <c r="BQ11" i="9" s="1"/>
  <c r="BP30" i="9"/>
  <c r="BQ30" i="9" s="1"/>
  <c r="BP19" i="9"/>
  <c r="BQ19" i="9" s="1"/>
  <c r="BP10" i="9"/>
  <c r="BQ10" i="9" s="1"/>
  <c r="BP40" i="9"/>
  <c r="BQ40" i="9" s="1"/>
  <c r="BP29" i="9"/>
  <c r="BQ29" i="9" s="1"/>
  <c r="BP18" i="9"/>
  <c r="BQ18" i="9" s="1"/>
  <c r="AE9" i="9"/>
  <c r="BP9" i="9"/>
  <c r="BQ9" i="9" s="1"/>
  <c r="BP117" i="8"/>
  <c r="BQ117" i="8" s="1"/>
  <c r="BP40" i="8"/>
  <c r="BQ40" i="8" s="1"/>
  <c r="BP39" i="8"/>
  <c r="BQ39" i="8" s="1"/>
  <c r="BP30" i="8"/>
  <c r="BQ30" i="8" s="1"/>
  <c r="BP22" i="8"/>
  <c r="BQ22" i="8" s="1"/>
  <c r="BP27" i="8"/>
  <c r="BQ27" i="8" s="1"/>
  <c r="BP11" i="8"/>
  <c r="BQ11" i="8" s="1"/>
  <c r="BP130" i="8"/>
  <c r="BQ130" i="8" s="1"/>
  <c r="BP101" i="8"/>
  <c r="BQ101" i="8" s="1"/>
  <c r="BP97" i="8"/>
  <c r="BQ97" i="8" s="1"/>
  <c r="BP9" i="8"/>
  <c r="BQ9" i="8" s="1"/>
  <c r="BP28" i="8"/>
  <c r="BQ28" i="8" s="1"/>
  <c r="BP64" i="8"/>
  <c r="BQ64" i="8" s="1"/>
  <c r="BP110" i="8"/>
  <c r="BQ110" i="8" s="1"/>
  <c r="BP100" i="8"/>
  <c r="BQ100" i="8" s="1"/>
  <c r="BP98" i="8"/>
  <c r="BQ98" i="8" s="1"/>
  <c r="BP63" i="8"/>
  <c r="BQ63" i="8" s="1"/>
  <c r="BP99" i="8"/>
  <c r="BQ99" i="8" s="1"/>
  <c r="BP83" i="8"/>
  <c r="BQ83" i="8" s="1"/>
  <c r="BP102" i="8"/>
  <c r="BQ102" i="8" s="1"/>
  <c r="BP120" i="8"/>
  <c r="BQ120" i="8" s="1"/>
  <c r="BP142" i="8"/>
  <c r="BQ142" i="8" s="1"/>
  <c r="BP144" i="8"/>
  <c r="BQ144" i="8" s="1"/>
  <c r="BP108" i="8"/>
  <c r="BQ108" i="8" s="1"/>
  <c r="BP118" i="8"/>
  <c r="BQ118" i="8" s="1"/>
  <c r="BP41" i="8"/>
  <c r="BQ41" i="8" s="1"/>
  <c r="BP38" i="8"/>
  <c r="BQ38" i="8" s="1"/>
  <c r="BP31" i="8"/>
  <c r="BQ31" i="8" s="1"/>
  <c r="BP24" i="8"/>
  <c r="BQ24" i="8" s="1"/>
  <c r="BP29" i="8"/>
  <c r="BQ29" i="8" s="1"/>
  <c r="BP128" i="8"/>
  <c r="BQ128" i="8" s="1"/>
  <c r="BP86" i="8"/>
  <c r="BQ86" i="8" s="1"/>
  <c r="BP85" i="8"/>
  <c r="BQ85" i="8" s="1"/>
  <c r="BP75" i="8"/>
  <c r="BQ75" i="8" s="1"/>
  <c r="BP93" i="8"/>
  <c r="BQ93" i="8" s="1"/>
  <c r="BP57" i="8"/>
  <c r="BQ57" i="8" s="1"/>
  <c r="BP62" i="8"/>
  <c r="BQ62" i="8" s="1"/>
  <c r="BP131" i="8"/>
  <c r="BQ131" i="8" s="1"/>
  <c r="BP17" i="8"/>
  <c r="BQ17" i="8" s="1"/>
  <c r="BP122" i="8"/>
  <c r="BQ122" i="8" s="1"/>
  <c r="BP123" i="8"/>
  <c r="BQ123" i="8" s="1"/>
  <c r="BP139" i="8"/>
  <c r="BQ139" i="8" s="1"/>
  <c r="BP147" i="8"/>
  <c r="BQ147" i="8" s="1"/>
  <c r="BP136" i="8"/>
  <c r="BQ136" i="8" s="1"/>
  <c r="BP116" i="8"/>
  <c r="BQ116" i="8" s="1"/>
  <c r="BP74" i="8"/>
  <c r="BQ74" i="8" s="1"/>
  <c r="BP92" i="8"/>
  <c r="BQ92" i="8" s="1"/>
  <c r="BP94" i="8"/>
  <c r="BQ94" i="8" s="1"/>
  <c r="BP56" i="8"/>
  <c r="BQ56" i="8" s="1"/>
  <c r="BP84" i="8"/>
  <c r="BQ84" i="8" s="1"/>
  <c r="BP107" i="8"/>
  <c r="BQ107" i="8" s="1"/>
  <c r="BP96" i="8"/>
  <c r="BQ96" i="8" s="1"/>
  <c r="BP10" i="8"/>
  <c r="BQ10" i="8" s="1"/>
  <c r="BP125" i="8"/>
  <c r="BQ125" i="8" s="1"/>
  <c r="BP126" i="8"/>
  <c r="BQ126" i="8" s="1"/>
  <c r="BP80" i="8"/>
  <c r="BQ80" i="8" s="1"/>
  <c r="BP61" i="8"/>
  <c r="BQ61" i="8" s="1"/>
  <c r="BP115" i="8"/>
  <c r="BQ115" i="8" s="1"/>
  <c r="BP79" i="8"/>
  <c r="BQ79" i="8" s="1"/>
  <c r="BP78" i="8"/>
  <c r="BQ78" i="8" s="1"/>
  <c r="BP54" i="8"/>
  <c r="BQ54" i="8" s="1"/>
  <c r="BP121" i="8"/>
  <c r="BQ121" i="8" s="1"/>
  <c r="BP146" i="8"/>
  <c r="BQ146" i="8" s="1"/>
  <c r="BP145" i="8"/>
  <c r="BQ145" i="8" s="1"/>
  <c r="BP44" i="8"/>
  <c r="BQ44" i="8" s="1"/>
  <c r="BP42" i="8"/>
  <c r="BQ42" i="8" s="1"/>
  <c r="BP34" i="8"/>
  <c r="BQ34" i="8" s="1"/>
  <c r="BP32" i="8"/>
  <c r="BQ32" i="8" s="1"/>
  <c r="BP25" i="8"/>
  <c r="BQ25" i="8" s="1"/>
  <c r="BP36" i="8"/>
  <c r="BQ36" i="8" s="1"/>
  <c r="BP119" i="8"/>
  <c r="BQ119" i="8" s="1"/>
  <c r="BP13" i="8"/>
  <c r="BQ13" i="8" s="1"/>
  <c r="BP47" i="8"/>
  <c r="BQ47" i="8" s="1"/>
  <c r="BP16" i="8"/>
  <c r="BQ16" i="8" s="1"/>
  <c r="BP81" i="8"/>
  <c r="BQ81" i="8" s="1"/>
  <c r="BP77" i="8"/>
  <c r="BQ77" i="8" s="1"/>
  <c r="BP53" i="8"/>
  <c r="BQ53" i="8" s="1"/>
  <c r="BP60" i="8"/>
  <c r="BQ60" i="8" s="1"/>
  <c r="BP143" i="8"/>
  <c r="BQ143" i="8" s="1"/>
  <c r="BP20" i="8"/>
  <c r="BQ20" i="8" s="1"/>
  <c r="BP18" i="8"/>
  <c r="BQ18" i="8" s="1"/>
  <c r="BP148" i="8"/>
  <c r="BQ148" i="8" s="1"/>
  <c r="BP113" i="8"/>
  <c r="BQ113" i="8" s="1"/>
  <c r="BP112" i="8"/>
  <c r="BQ112" i="8" s="1"/>
  <c r="BP133" i="8"/>
  <c r="BQ133" i="8" s="1"/>
  <c r="BP137" i="8"/>
  <c r="BQ137" i="8" s="1"/>
  <c r="BP55" i="8"/>
  <c r="BQ55" i="8" s="1"/>
  <c r="BP91" i="8"/>
  <c r="BQ91" i="8" s="1"/>
  <c r="BP76" i="8"/>
  <c r="BQ76" i="8" s="1"/>
  <c r="BP52" i="8"/>
  <c r="BQ52" i="8" s="1"/>
  <c r="BP48" i="8"/>
  <c r="BQ48" i="8" s="1"/>
  <c r="BP12" i="8"/>
  <c r="BQ12" i="8" s="1"/>
  <c r="BP65" i="8"/>
  <c r="BQ65" i="8" s="1"/>
  <c r="BP111" i="8"/>
  <c r="BQ111" i="8" s="1"/>
  <c r="BP89" i="8"/>
  <c r="BQ89" i="8" s="1"/>
  <c r="BP70" i="8"/>
  <c r="BQ70" i="8" s="1"/>
  <c r="BP51" i="8"/>
  <c r="BQ51" i="8" s="1"/>
  <c r="BP67" i="8"/>
  <c r="BQ67" i="8" s="1"/>
  <c r="BP59" i="8"/>
  <c r="BQ59" i="8" s="1"/>
  <c r="BP73" i="8"/>
  <c r="BQ73" i="8" s="1"/>
  <c r="BP141" i="8"/>
  <c r="BQ141" i="8" s="1"/>
  <c r="BP90" i="8"/>
  <c r="BQ90" i="8" s="1"/>
  <c r="BP95" i="8"/>
  <c r="BQ95" i="8" s="1"/>
  <c r="BP88" i="8"/>
  <c r="BQ88" i="8" s="1"/>
  <c r="BP71" i="8"/>
  <c r="BQ71" i="8" s="1"/>
  <c r="BP50" i="8"/>
  <c r="BQ50" i="8" s="1"/>
  <c r="BP15" i="8"/>
  <c r="BQ15" i="8" s="1"/>
  <c r="BP104" i="8"/>
  <c r="BQ104" i="8" s="1"/>
  <c r="BP129" i="8"/>
  <c r="BQ129" i="8" s="1"/>
  <c r="BP132" i="8"/>
  <c r="BQ132" i="8" s="1"/>
  <c r="BP106" i="8"/>
  <c r="BQ106" i="8" s="1"/>
  <c r="BP45" i="8"/>
  <c r="BQ45" i="8" s="1"/>
  <c r="BP43" i="8"/>
  <c r="BQ43" i="8" s="1"/>
  <c r="BP35" i="8"/>
  <c r="BQ35" i="8" s="1"/>
  <c r="BP33" i="8"/>
  <c r="BQ33" i="8" s="1"/>
  <c r="BP26" i="8"/>
  <c r="BQ26" i="8" s="1"/>
  <c r="BP37" i="8"/>
  <c r="BQ37" i="8" s="1"/>
  <c r="BP68" i="8"/>
  <c r="BQ68" i="8" s="1"/>
  <c r="BP105" i="8"/>
  <c r="BQ105" i="8" s="1"/>
  <c r="BP135" i="8"/>
  <c r="BQ135" i="8" s="1"/>
  <c r="BP87" i="8"/>
  <c r="BQ87" i="8" s="1"/>
  <c r="BP72" i="8"/>
  <c r="BQ72" i="8" s="1"/>
  <c r="BP49" i="8"/>
  <c r="BQ49" i="8" s="1"/>
  <c r="BP14" i="8"/>
  <c r="BQ14" i="8" s="1"/>
  <c r="BP66" i="8"/>
  <c r="BQ66" i="8" s="1"/>
  <c r="BP19" i="8"/>
  <c r="BQ19" i="8" s="1"/>
  <c r="BP109" i="8"/>
  <c r="BQ109" i="8" s="1"/>
  <c r="BP124" i="8"/>
  <c r="BQ124" i="8" s="1"/>
  <c r="BP127" i="8"/>
  <c r="BQ127" i="8" s="1"/>
  <c r="BP114" i="8"/>
  <c r="BQ114" i="8" s="1"/>
  <c r="BP134" i="8"/>
  <c r="BQ134" i="8" s="1"/>
  <c r="BP138" i="8"/>
  <c r="BQ138" i="8" s="1"/>
  <c r="BP149" i="8"/>
  <c r="BQ149" i="8" s="1"/>
  <c r="BP140" i="8"/>
  <c r="BQ140" i="8" s="1"/>
  <c r="BP74" i="14"/>
  <c r="BQ74" i="14" s="1"/>
  <c r="BP77" i="14"/>
  <c r="BQ77" i="14" s="1"/>
  <c r="BP81" i="14"/>
  <c r="BQ81" i="14" s="1"/>
  <c r="BP78" i="14"/>
  <c r="BQ78" i="14" s="1"/>
  <c r="BP75" i="14"/>
  <c r="BQ75" i="14" s="1"/>
  <c r="BP79" i="14"/>
  <c r="BQ79" i="14" s="1"/>
  <c r="BP73" i="14"/>
  <c r="BQ73" i="14" s="1"/>
  <c r="BP76" i="14"/>
  <c r="BQ76" i="14" s="1"/>
  <c r="BP80" i="14"/>
  <c r="BQ80" i="14" s="1"/>
  <c r="BP256" i="4"/>
  <c r="BQ256" i="4" s="1"/>
  <c r="BP63" i="4"/>
  <c r="BP26" i="4"/>
  <c r="BQ26" i="4" s="1"/>
  <c r="BP76" i="4"/>
  <c r="BQ76" i="4" s="1"/>
  <c r="BP61" i="4"/>
  <c r="BQ61" i="4" s="1"/>
  <c r="BP58" i="4"/>
  <c r="BQ58" i="4" s="1"/>
  <c r="BP232" i="4"/>
  <c r="BQ232" i="4" s="1"/>
  <c r="BP281" i="4"/>
  <c r="BQ281" i="4" s="1"/>
  <c r="BP273" i="4"/>
  <c r="BP122" i="4"/>
  <c r="BQ122" i="4" s="1"/>
  <c r="BP252" i="4"/>
  <c r="BQ252" i="4" s="1"/>
  <c r="BP43" i="4"/>
  <c r="BQ43" i="4" s="1"/>
  <c r="BP241" i="4"/>
  <c r="BQ241" i="4" s="1"/>
  <c r="BP235" i="4"/>
  <c r="BQ235" i="4" s="1"/>
  <c r="BP147" i="4"/>
  <c r="BQ147" i="4" s="1"/>
  <c r="BP201" i="4"/>
  <c r="BQ201" i="4" s="1"/>
  <c r="BP154" i="4"/>
  <c r="BQ154" i="4" s="1"/>
  <c r="BP101" i="4"/>
  <c r="BQ101" i="4" s="1"/>
  <c r="BP112" i="4"/>
  <c r="BQ112" i="4" s="1"/>
  <c r="BP109" i="4"/>
  <c r="BQ109" i="4" s="1"/>
  <c r="BP81" i="4"/>
  <c r="BQ81" i="4" s="1"/>
  <c r="BP71" i="4"/>
  <c r="BQ71" i="4" s="1"/>
  <c r="BP64" i="4"/>
  <c r="BQ64" i="4" s="1"/>
  <c r="BP37" i="4"/>
  <c r="BQ37" i="4" s="1"/>
  <c r="BP15" i="4"/>
  <c r="BQ15" i="4" s="1"/>
  <c r="BP67" i="4"/>
  <c r="BQ67" i="4" s="1"/>
  <c r="BP251" i="4"/>
  <c r="BQ251" i="4" s="1"/>
  <c r="BP99" i="4"/>
  <c r="BQ99" i="4" s="1"/>
  <c r="BP111" i="4"/>
  <c r="BQ111" i="4" s="1"/>
  <c r="BP93" i="4"/>
  <c r="BQ93" i="4" s="1"/>
  <c r="BP108" i="4"/>
  <c r="BQ108" i="4" s="1"/>
  <c r="BP80" i="4"/>
  <c r="BQ80" i="4" s="1"/>
  <c r="BP70" i="4"/>
  <c r="BQ70" i="4" s="1"/>
  <c r="BP49" i="4"/>
  <c r="BQ49" i="4" s="1"/>
  <c r="BP36" i="4"/>
  <c r="BQ36" i="4" s="1"/>
  <c r="BP14" i="4"/>
  <c r="BQ14" i="4" s="1"/>
  <c r="BP66" i="4"/>
  <c r="BQ66" i="4" s="1"/>
  <c r="BP118" i="4"/>
  <c r="BQ118" i="4" s="1"/>
  <c r="BP240" i="4"/>
  <c r="BQ240" i="4" s="1"/>
  <c r="BP234" i="4"/>
  <c r="BQ234" i="4" s="1"/>
  <c r="BP279" i="4"/>
  <c r="BQ279" i="4" s="1"/>
  <c r="BP271" i="4"/>
  <c r="BP250" i="4"/>
  <c r="BQ250" i="4" s="1"/>
  <c r="BP230" i="4"/>
  <c r="BQ230" i="4" s="1"/>
  <c r="BP145" i="4"/>
  <c r="BQ145" i="4" s="1"/>
  <c r="BP192" i="4"/>
  <c r="BQ192" i="4" s="1"/>
  <c r="BP152" i="4"/>
  <c r="BQ152" i="4" s="1"/>
  <c r="BP100" i="4"/>
  <c r="BQ100" i="4" s="1"/>
  <c r="BP130" i="4"/>
  <c r="BQ130" i="4" s="1"/>
  <c r="BP90" i="4"/>
  <c r="BQ90" i="4" s="1"/>
  <c r="BP25" i="4"/>
  <c r="BQ25" i="4" s="1"/>
  <c r="BP107" i="4"/>
  <c r="BQ107" i="4" s="1"/>
  <c r="BP78" i="4"/>
  <c r="BQ78" i="4" s="1"/>
  <c r="BP69" i="4"/>
  <c r="BQ69" i="4" s="1"/>
  <c r="BP51" i="4"/>
  <c r="BQ51" i="4" s="1"/>
  <c r="BP35" i="4"/>
  <c r="BQ35" i="4" s="1"/>
  <c r="BP13" i="4"/>
  <c r="BQ13" i="4" s="1"/>
  <c r="BP42" i="4"/>
  <c r="BQ42" i="4" s="1"/>
  <c r="BP155" i="4"/>
  <c r="BQ155" i="4" s="1"/>
  <c r="BP280" i="4"/>
  <c r="BQ280" i="4" s="1"/>
  <c r="BP146" i="4"/>
  <c r="BQ146" i="4" s="1"/>
  <c r="BP278" i="4"/>
  <c r="BQ278" i="4" s="1"/>
  <c r="BP269" i="4"/>
  <c r="BQ269" i="4" s="1"/>
  <c r="BP259" i="4"/>
  <c r="BQ259" i="4" s="1"/>
  <c r="BP249" i="4"/>
  <c r="BQ249" i="4" s="1"/>
  <c r="BP263" i="4"/>
  <c r="BQ263" i="4" s="1"/>
  <c r="BP238" i="4"/>
  <c r="BQ238" i="4" s="1"/>
  <c r="BP229" i="4"/>
  <c r="BQ229" i="4" s="1"/>
  <c r="BP144" i="4"/>
  <c r="BQ144" i="4" s="1"/>
  <c r="BP129" i="4"/>
  <c r="BQ129" i="4" s="1"/>
  <c r="BP91" i="4"/>
  <c r="BQ91" i="4" s="1"/>
  <c r="BP24" i="4"/>
  <c r="BQ24" i="4" s="1"/>
  <c r="BP86" i="4"/>
  <c r="BQ86" i="4" s="1"/>
  <c r="BP48" i="4"/>
  <c r="BQ48" i="4" s="1"/>
  <c r="BP50" i="4"/>
  <c r="BQ50" i="4" s="1"/>
  <c r="BP57" i="4"/>
  <c r="BQ57" i="4" s="1"/>
  <c r="BP34" i="4"/>
  <c r="BQ34" i="4" s="1"/>
  <c r="BP12" i="4"/>
  <c r="BQ12" i="4" s="1"/>
  <c r="BP11" i="4"/>
  <c r="BP119" i="4"/>
  <c r="BQ119" i="4" s="1"/>
  <c r="BP121" i="4"/>
  <c r="BQ121" i="4" s="1"/>
  <c r="BP153" i="4"/>
  <c r="BQ153" i="4" s="1"/>
  <c r="BP277" i="4"/>
  <c r="BQ277" i="4" s="1"/>
  <c r="BP268" i="4"/>
  <c r="BQ268" i="4" s="1"/>
  <c r="BP248" i="4"/>
  <c r="BQ248" i="4" s="1"/>
  <c r="BP262" i="4"/>
  <c r="BQ262" i="4" s="1"/>
  <c r="BP246" i="4"/>
  <c r="BQ246" i="4" s="1"/>
  <c r="BP228" i="4"/>
  <c r="BQ228" i="4" s="1"/>
  <c r="BP191" i="4"/>
  <c r="BQ191" i="4" s="1"/>
  <c r="BP166" i="4"/>
  <c r="BQ166" i="4" s="1"/>
  <c r="BP116" i="4"/>
  <c r="BQ116" i="4" s="1"/>
  <c r="BP128" i="4"/>
  <c r="BQ128" i="4" s="1"/>
  <c r="BP92" i="4"/>
  <c r="BQ92" i="4" s="1"/>
  <c r="BP105" i="4"/>
  <c r="BQ105" i="4" s="1"/>
  <c r="BP85" i="4"/>
  <c r="BQ85" i="4" s="1"/>
  <c r="BP56" i="4"/>
  <c r="BQ56" i="4" s="1"/>
  <c r="BP10" i="4"/>
  <c r="BQ10" i="4" s="1"/>
  <c r="BP272" i="4"/>
  <c r="BQ272" i="4" s="1"/>
  <c r="BP189" i="4"/>
  <c r="BQ189" i="4" s="1"/>
  <c r="BP276" i="4"/>
  <c r="BQ276" i="4" s="1"/>
  <c r="AE267" i="4"/>
  <c r="BP267" i="4"/>
  <c r="BQ267" i="4" s="1"/>
  <c r="BP255" i="4"/>
  <c r="BQ255" i="4" s="1"/>
  <c r="BP157" i="4"/>
  <c r="BQ157" i="4" s="1"/>
  <c r="BP261" i="4"/>
  <c r="BQ261" i="4" s="1"/>
  <c r="BP245" i="4"/>
  <c r="BQ245" i="4" s="1"/>
  <c r="BP150" i="4"/>
  <c r="BQ150" i="4" s="1"/>
  <c r="BP142" i="4"/>
  <c r="BQ142" i="4" s="1"/>
  <c r="BP199" i="4"/>
  <c r="BQ199" i="4" s="1"/>
  <c r="BP98" i="4"/>
  <c r="BQ98" i="4" s="1"/>
  <c r="BP115" i="4"/>
  <c r="BQ115" i="4" s="1"/>
  <c r="BP127" i="4"/>
  <c r="BQ127" i="4" s="1"/>
  <c r="BP89" i="4"/>
  <c r="BP104" i="4"/>
  <c r="BQ104" i="4" s="1"/>
  <c r="BP84" i="4"/>
  <c r="BQ84" i="4" s="1"/>
  <c r="BP74" i="4"/>
  <c r="BQ74" i="4" s="1"/>
  <c r="BP46" i="4"/>
  <c r="BQ46" i="4" s="1"/>
  <c r="BP44" i="4"/>
  <c r="BQ44" i="4" s="1"/>
  <c r="BP40" i="4"/>
  <c r="BQ40" i="4" s="1"/>
  <c r="BP19" i="4"/>
  <c r="BQ19" i="4" s="1"/>
  <c r="BP9" i="4"/>
  <c r="BQ9" i="4" s="1"/>
  <c r="BP275" i="4"/>
  <c r="BQ275" i="4" s="1"/>
  <c r="BP266" i="4"/>
  <c r="BQ266" i="4" s="1"/>
  <c r="BP254" i="4"/>
  <c r="BQ254" i="4" s="1"/>
  <c r="BP55" i="4"/>
  <c r="BQ55" i="4" s="1"/>
  <c r="BP231" i="4"/>
  <c r="BQ231" i="4" s="1"/>
  <c r="BP237" i="4"/>
  <c r="BQ237" i="4" s="1"/>
  <c r="BP149" i="4"/>
  <c r="BQ149" i="4" s="1"/>
  <c r="BP202" i="4"/>
  <c r="BQ202" i="4" s="1"/>
  <c r="BP169" i="4"/>
  <c r="BQ169" i="4" s="1"/>
  <c r="BP97" i="4"/>
  <c r="BQ97" i="4" s="1"/>
  <c r="BP114" i="4"/>
  <c r="BQ114" i="4" s="1"/>
  <c r="BP126" i="4"/>
  <c r="BQ126" i="4" s="1"/>
  <c r="BP88" i="4"/>
  <c r="BQ88" i="4" s="1"/>
  <c r="BP103" i="4"/>
  <c r="BQ103" i="4" s="1"/>
  <c r="BP83" i="4"/>
  <c r="BQ83" i="4" s="1"/>
  <c r="BP73" i="4"/>
  <c r="BQ73" i="4" s="1"/>
  <c r="BP60" i="4"/>
  <c r="BQ60" i="4" s="1"/>
  <c r="BP52" i="4"/>
  <c r="BQ52" i="4" s="1"/>
  <c r="BP39" i="4"/>
  <c r="BQ39" i="4" s="1"/>
  <c r="BP18" i="4"/>
  <c r="BQ18" i="4" s="1"/>
  <c r="BP117" i="4"/>
  <c r="BQ117" i="4" s="1"/>
  <c r="BP45" i="4"/>
  <c r="BQ45" i="4" s="1"/>
  <c r="BP282" i="4"/>
  <c r="BQ282" i="4" s="1"/>
  <c r="BP274" i="4"/>
  <c r="BQ274" i="4" s="1"/>
  <c r="BP265" i="4"/>
  <c r="BQ265" i="4" s="1"/>
  <c r="BP253" i="4"/>
  <c r="BQ253" i="4" s="1"/>
  <c r="BP54" i="4"/>
  <c r="BQ54" i="4" s="1"/>
  <c r="BP242" i="4"/>
  <c r="BQ242" i="4" s="1"/>
  <c r="BP236" i="4"/>
  <c r="BQ236" i="4" s="1"/>
  <c r="BP148" i="4"/>
  <c r="BQ148" i="4" s="1"/>
  <c r="BP190" i="4"/>
  <c r="BQ190" i="4" s="1"/>
  <c r="BP168" i="4"/>
  <c r="BQ168" i="4" s="1"/>
  <c r="BP96" i="4"/>
  <c r="BQ96" i="4" s="1"/>
  <c r="BP113" i="4"/>
  <c r="BQ113" i="4" s="1"/>
  <c r="BP125" i="4"/>
  <c r="BQ125" i="4" s="1"/>
  <c r="BP28" i="4"/>
  <c r="BQ28" i="4" s="1"/>
  <c r="BP106" i="4"/>
  <c r="BQ106" i="4" s="1"/>
  <c r="BP82" i="4"/>
  <c r="BQ82" i="4" s="1"/>
  <c r="BP72" i="4"/>
  <c r="BQ72" i="4" s="1"/>
  <c r="BP59" i="4"/>
  <c r="BQ59" i="4" s="1"/>
  <c r="BP65" i="4"/>
  <c r="BQ65" i="4" s="1"/>
  <c r="BP38" i="4"/>
  <c r="BQ38" i="4" s="1"/>
  <c r="BP16" i="4"/>
  <c r="BQ16" i="4" s="1"/>
  <c r="BP53" i="4"/>
  <c r="BQ53" i="4" s="1"/>
  <c r="BP166" i="3"/>
  <c r="BQ166" i="3" s="1"/>
  <c r="BP111" i="3"/>
  <c r="BQ111" i="3" s="1"/>
  <c r="BP156" i="3"/>
  <c r="BQ156" i="3" s="1"/>
  <c r="BP129" i="3"/>
  <c r="BQ129" i="3" s="1"/>
  <c r="BP88" i="3"/>
  <c r="BQ88" i="3" s="1"/>
  <c r="BP119" i="3"/>
  <c r="BQ119" i="3" s="1"/>
  <c r="BP96" i="3"/>
  <c r="BQ96" i="3" s="1"/>
  <c r="BP127" i="3"/>
  <c r="BQ127" i="3" s="1"/>
  <c r="BP83" i="3"/>
  <c r="BQ83" i="3" s="1"/>
  <c r="BP118" i="3"/>
  <c r="BQ118" i="3" s="1"/>
  <c r="BP122" i="3"/>
  <c r="BQ122" i="3" s="1"/>
  <c r="BP139" i="3"/>
  <c r="BQ139" i="3" s="1"/>
  <c r="BP124" i="3"/>
  <c r="BQ124" i="3" s="1"/>
  <c r="BP86" i="3"/>
  <c r="BQ86" i="3" s="1"/>
  <c r="BP136" i="3"/>
  <c r="BQ136" i="3" s="1"/>
  <c r="BP128" i="3"/>
  <c r="BQ128" i="3" s="1"/>
  <c r="BP171" i="3"/>
  <c r="BQ171" i="3" s="1"/>
  <c r="BP153" i="3"/>
  <c r="BQ153" i="3" s="1"/>
  <c r="BP170" i="3"/>
  <c r="BQ170" i="3" s="1"/>
  <c r="BP56" i="3"/>
  <c r="BQ56" i="3" s="1"/>
  <c r="BP69" i="3"/>
  <c r="BQ69" i="3" s="1"/>
  <c r="BP77" i="3"/>
  <c r="BQ77" i="3" s="1"/>
  <c r="BP19" i="3"/>
  <c r="BQ19" i="3" s="1"/>
  <c r="BP17" i="3"/>
  <c r="BQ17" i="3" s="1"/>
  <c r="BP97" i="3"/>
  <c r="BQ97" i="3" s="1"/>
  <c r="BP47" i="3"/>
  <c r="BQ47" i="3" s="1"/>
  <c r="BP150" i="3"/>
  <c r="BQ150" i="3" s="1"/>
  <c r="BP113" i="3"/>
  <c r="BQ113" i="3" s="1"/>
  <c r="BP168" i="3"/>
  <c r="BQ168" i="3" s="1"/>
  <c r="BP160" i="3"/>
  <c r="BQ160" i="3" s="1"/>
  <c r="BP50" i="3"/>
  <c r="BQ50" i="3" s="1"/>
  <c r="BP54" i="3"/>
  <c r="BQ54" i="3" s="1"/>
  <c r="BP64" i="3"/>
  <c r="BQ64" i="3" s="1"/>
  <c r="BP13" i="3"/>
  <c r="BQ13" i="3" s="1"/>
  <c r="BP155" i="3"/>
  <c r="BQ155" i="3" s="1"/>
  <c r="BP15" i="3"/>
  <c r="BQ15" i="3" s="1"/>
  <c r="BP48" i="3"/>
  <c r="BQ48" i="3" s="1"/>
  <c r="BP80" i="3"/>
  <c r="BQ80" i="3" s="1"/>
  <c r="BP109" i="3"/>
  <c r="BQ109" i="3" s="1"/>
  <c r="BP167" i="3"/>
  <c r="BQ167" i="3" s="1"/>
  <c r="BP32" i="3"/>
  <c r="BQ32" i="3" s="1"/>
  <c r="BP11" i="3"/>
  <c r="BQ11" i="3" s="1"/>
  <c r="BP40" i="3"/>
  <c r="BQ40" i="3" s="1"/>
  <c r="BP65" i="3"/>
  <c r="BQ65" i="3" s="1"/>
  <c r="BP138" i="3"/>
  <c r="BQ138" i="3" s="1"/>
  <c r="BP90" i="3"/>
  <c r="BQ90" i="3" s="1"/>
  <c r="BP78" i="3"/>
  <c r="BQ78" i="3" s="1"/>
  <c r="BP101" i="3"/>
  <c r="BQ101" i="3" s="1"/>
  <c r="BP159" i="3"/>
  <c r="BQ159" i="3" s="1"/>
  <c r="BP58" i="3"/>
  <c r="BQ58" i="3" s="1"/>
  <c r="BP71" i="3"/>
  <c r="BQ71" i="3" s="1"/>
  <c r="BP79" i="3"/>
  <c r="BQ79" i="3" s="1"/>
  <c r="BP20" i="3"/>
  <c r="BQ20" i="3" s="1"/>
  <c r="BP52" i="3"/>
  <c r="BQ52" i="3" s="1"/>
  <c r="BP112" i="3"/>
  <c r="BQ112" i="3" s="1"/>
  <c r="BP46" i="3"/>
  <c r="BQ46" i="3" s="1"/>
  <c r="BP152" i="3"/>
  <c r="BQ152" i="3" s="1"/>
  <c r="BP87" i="3"/>
  <c r="BQ87" i="3" s="1"/>
  <c r="BP33" i="3"/>
  <c r="BQ33" i="3" s="1"/>
  <c r="BP135" i="3"/>
  <c r="BQ135" i="3" s="1"/>
  <c r="BP45" i="3"/>
  <c r="BQ45" i="3" s="1"/>
  <c r="BP91" i="3"/>
  <c r="BQ91" i="3" s="1"/>
  <c r="BP120" i="3"/>
  <c r="BQ120" i="3" s="1"/>
  <c r="BP93" i="3"/>
  <c r="BQ93" i="3" s="1"/>
  <c r="BP28" i="3"/>
  <c r="BQ28" i="3" s="1"/>
  <c r="BP162" i="3"/>
  <c r="BQ162" i="3" s="1"/>
  <c r="BP59" i="3"/>
  <c r="BQ59" i="3" s="1"/>
  <c r="BP30" i="3"/>
  <c r="BQ30" i="3" s="1"/>
  <c r="BP104" i="3"/>
  <c r="BQ104" i="3" s="1"/>
  <c r="BP115" i="3"/>
  <c r="BQ115" i="3" s="1"/>
  <c r="BP165" i="3"/>
  <c r="BQ165" i="3" s="1"/>
  <c r="BP157" i="3"/>
  <c r="BQ157" i="3" s="1"/>
  <c r="BP106" i="3"/>
  <c r="BQ106" i="3" s="1"/>
  <c r="BP49" i="3"/>
  <c r="BQ49" i="3" s="1"/>
  <c r="BP103" i="3"/>
  <c r="BQ103" i="3" s="1"/>
  <c r="BP41" i="3"/>
  <c r="BQ41" i="3" s="1"/>
  <c r="BP66" i="3"/>
  <c r="BQ66" i="3" s="1"/>
  <c r="BP16" i="3"/>
  <c r="BQ16" i="3" s="1"/>
  <c r="BP37" i="3"/>
  <c r="BQ37" i="3" s="1"/>
  <c r="BP62" i="3"/>
  <c r="BQ62" i="3" s="1"/>
  <c r="BP73" i="3"/>
  <c r="BQ73" i="3" s="1"/>
  <c r="BP10" i="3"/>
  <c r="BQ10" i="3" s="1"/>
  <c r="BP31" i="3"/>
  <c r="BQ31" i="3" s="1"/>
  <c r="BP34" i="3"/>
  <c r="BP44" i="3"/>
  <c r="BQ44" i="3" s="1"/>
  <c r="BP89" i="3"/>
  <c r="BQ89" i="3" s="1"/>
  <c r="BP154" i="3"/>
  <c r="BQ154" i="3" s="1"/>
  <c r="BP22" i="3"/>
  <c r="BQ22" i="3" s="1"/>
  <c r="BP125" i="3"/>
  <c r="BQ125" i="3" s="1"/>
  <c r="BP140" i="3"/>
  <c r="BQ140" i="3" s="1"/>
  <c r="BP85" i="3"/>
  <c r="BQ85" i="3" s="1"/>
  <c r="BP70" i="3"/>
  <c r="BQ70" i="3" s="1"/>
  <c r="BP92" i="3"/>
  <c r="BQ92" i="3" s="1"/>
  <c r="BP9" i="3"/>
  <c r="BQ9" i="3" s="1"/>
  <c r="BP105" i="3"/>
  <c r="BQ105" i="3" s="1"/>
  <c r="BP100" i="3"/>
  <c r="BQ100" i="3" s="1"/>
  <c r="BP164" i="3"/>
  <c r="BQ164" i="3" s="1"/>
  <c r="BP81" i="3"/>
  <c r="BQ81" i="3" s="1"/>
  <c r="BP21" i="3"/>
  <c r="BQ21" i="3" s="1"/>
  <c r="BP98" i="3"/>
  <c r="BQ98" i="3" s="1"/>
  <c r="BP137" i="3"/>
  <c r="BQ137" i="3" s="1"/>
  <c r="BP36" i="3"/>
  <c r="BQ36" i="3" s="1"/>
  <c r="BP161" i="3"/>
  <c r="BQ161" i="3" s="1"/>
  <c r="BP99" i="3"/>
  <c r="BQ99" i="3" s="1"/>
  <c r="BP63" i="3"/>
  <c r="BQ63" i="3" s="1"/>
  <c r="BP74" i="3"/>
  <c r="BQ74" i="3" s="1"/>
  <c r="BP18" i="3"/>
  <c r="BQ18" i="3" s="1"/>
  <c r="BP14" i="3"/>
  <c r="BQ14" i="3" s="1"/>
  <c r="BP35" i="3"/>
  <c r="BQ35" i="3" s="1"/>
  <c r="BP117" i="3"/>
  <c r="BQ117" i="3" s="1"/>
  <c r="BP151" i="3"/>
  <c r="BQ151" i="3" s="1"/>
  <c r="BP126" i="3"/>
  <c r="BQ126" i="3" s="1"/>
  <c r="BP51" i="3"/>
  <c r="BQ51" i="3" s="1"/>
  <c r="BP108" i="3"/>
  <c r="BQ108" i="3" s="1"/>
  <c r="BP12" i="3"/>
  <c r="BQ12" i="3" s="1"/>
  <c r="BP39" i="3"/>
  <c r="BQ39" i="3" s="1"/>
  <c r="BP29" i="3"/>
  <c r="BQ29" i="3" s="1"/>
  <c r="BP158" i="3"/>
  <c r="BQ158" i="3" s="1"/>
  <c r="BP72" i="3"/>
  <c r="BQ72" i="3" s="1"/>
  <c r="BP94" i="3"/>
  <c r="BQ94" i="3" s="1"/>
  <c r="BP114" i="3"/>
  <c r="BQ114" i="3" s="1"/>
  <c r="BP169" i="3"/>
  <c r="BQ169" i="3" s="1"/>
  <c r="BP107" i="3"/>
  <c r="BQ107" i="3" s="1"/>
  <c r="BP38" i="3"/>
  <c r="BQ38" i="3" s="1"/>
  <c r="BP55" i="3"/>
  <c r="BQ55" i="3" s="1"/>
  <c r="BP123" i="3"/>
  <c r="BQ123" i="3" s="1"/>
  <c r="BP79" i="2"/>
  <c r="BQ79" i="2" s="1"/>
  <c r="BP45" i="2"/>
  <c r="BQ45" i="2" s="1"/>
  <c r="BP38" i="2"/>
  <c r="BQ38" i="2" s="1"/>
  <c r="BP53" i="2"/>
  <c r="BQ53" i="2" s="1"/>
  <c r="BP12" i="2"/>
  <c r="BQ12" i="2" s="1"/>
  <c r="BP13" i="2"/>
  <c r="BQ13" i="2" s="1"/>
  <c r="AE37" i="2"/>
  <c r="BP37" i="2"/>
  <c r="BQ37" i="2" s="1"/>
  <c r="BP20" i="2"/>
  <c r="BQ20" i="2" s="1"/>
  <c r="BP25" i="2"/>
  <c r="BQ25" i="2" s="1"/>
  <c r="BP78" i="2"/>
  <c r="BQ78" i="2" s="1"/>
  <c r="BP52" i="2"/>
  <c r="BQ52" i="2" s="1"/>
  <c r="BP46" i="2"/>
  <c r="BQ46" i="2" s="1"/>
  <c r="BP44" i="2"/>
  <c r="BQ44" i="2" s="1"/>
  <c r="BP31" i="2"/>
  <c r="BQ31" i="2" s="1"/>
  <c r="BP36" i="2"/>
  <c r="BQ36" i="2" s="1"/>
  <c r="BP15" i="2"/>
  <c r="BQ15" i="2" s="1"/>
  <c r="BP54" i="2"/>
  <c r="BQ54" i="2" s="1"/>
  <c r="BP8" i="2"/>
  <c r="BQ8" i="2" s="1"/>
  <c r="BP14" i="2"/>
  <c r="BQ14" i="2" s="1"/>
  <c r="BP26" i="2"/>
  <c r="BQ26" i="2" s="1"/>
  <c r="BP17" i="2"/>
  <c r="BQ17" i="2" s="1"/>
  <c r="BP22" i="2"/>
  <c r="BQ22" i="2" s="1"/>
  <c r="BP11" i="2"/>
  <c r="BQ11" i="2" s="1"/>
  <c r="BP39" i="2"/>
  <c r="BQ39" i="2" s="1"/>
  <c r="BP51" i="2"/>
  <c r="BQ51" i="2" s="1"/>
  <c r="BP47" i="2"/>
  <c r="BQ47" i="2" s="1"/>
  <c r="BP43" i="2"/>
  <c r="BQ43" i="2" s="1"/>
  <c r="BP55" i="2"/>
  <c r="BQ55" i="2" s="1"/>
  <c r="BP16" i="2"/>
  <c r="BQ16" i="2" s="1"/>
  <c r="BP56" i="2"/>
  <c r="BQ56" i="2" s="1"/>
  <c r="BP9" i="2"/>
  <c r="BQ9" i="2" s="1"/>
  <c r="BP21" i="2"/>
  <c r="BQ21" i="2" s="1"/>
  <c r="BP27" i="2"/>
  <c r="BQ27" i="2" s="1"/>
  <c r="BP19" i="2"/>
  <c r="BQ19" i="2" s="1"/>
  <c r="BP23" i="2"/>
  <c r="BQ23" i="2" s="1"/>
  <c r="BP50" i="2"/>
  <c r="BQ50" i="2" s="1"/>
  <c r="BP40" i="2"/>
  <c r="BQ40" i="2" s="1"/>
  <c r="BP34" i="2"/>
  <c r="BQ34" i="2" s="1"/>
  <c r="BP28" i="2"/>
  <c r="BQ28" i="2" s="1"/>
  <c r="BP48" i="2"/>
  <c r="BQ48" i="2" s="1"/>
  <c r="BP49" i="2"/>
  <c r="BQ49" i="2" s="1"/>
  <c r="BP42" i="2"/>
  <c r="BQ42" i="2" s="1"/>
  <c r="BP29" i="2"/>
  <c r="BQ29" i="2" s="1"/>
  <c r="BP57" i="2"/>
  <c r="BQ57" i="2" s="1"/>
  <c r="BP10" i="2"/>
  <c r="BQ10" i="2" s="1"/>
  <c r="BP35" i="2"/>
  <c r="BQ35" i="2" s="1"/>
  <c r="BP18" i="2"/>
  <c r="BQ18" i="2" s="1"/>
  <c r="BP24" i="2"/>
  <c r="BQ24" i="2" s="1"/>
  <c r="BP32" i="2"/>
  <c r="BQ32" i="2" s="1"/>
  <c r="BP30" i="2"/>
  <c r="BQ30" i="2" s="1"/>
  <c r="BP41" i="2"/>
  <c r="BQ41" i="2" s="1"/>
  <c r="BP33" i="2"/>
  <c r="BQ33" i="2" s="1"/>
  <c r="AE74" i="14"/>
  <c r="AE78" i="14"/>
  <c r="AE75" i="14"/>
  <c r="AE79" i="14"/>
  <c r="AE81" i="14"/>
  <c r="AE76" i="14"/>
  <c r="AW23" i="5"/>
  <c r="BO23" i="5" s="1"/>
  <c r="AW12" i="5"/>
  <c r="BO12" i="5" s="1"/>
  <c r="AW9" i="5"/>
  <c r="BO9" i="5" s="1"/>
  <c r="AW19" i="5"/>
  <c r="BO19" i="5" s="1"/>
  <c r="AW10" i="5"/>
  <c r="BO10" i="5" s="1"/>
  <c r="AW14" i="5"/>
  <c r="BO14" i="5" s="1"/>
  <c r="AW21" i="5"/>
  <c r="BO21" i="5" s="1"/>
  <c r="AV82" i="8"/>
  <c r="BE82" i="8" s="1"/>
  <c r="AW16" i="5"/>
  <c r="BO16" i="5" s="1"/>
  <c r="AV46" i="2"/>
  <c r="BE46" i="2" s="1"/>
  <c r="AV27" i="2"/>
  <c r="BE27" i="2" s="1"/>
  <c r="AV18" i="2"/>
  <c r="BE18" i="2" s="1"/>
  <c r="AW6" i="5"/>
  <c r="BO6" i="5" s="1"/>
  <c r="AV15" i="2"/>
  <c r="BE15" i="2" s="1"/>
  <c r="AW11" i="5"/>
  <c r="BO11" i="5" s="1"/>
  <c r="AW8" i="5"/>
  <c r="BO8" i="5" s="1"/>
  <c r="AV78" i="2"/>
  <c r="BE78" i="2" s="1"/>
  <c r="AV32" i="7"/>
  <c r="AV19" i="7"/>
  <c r="AW30" i="5"/>
  <c r="BO30" i="5" s="1"/>
  <c r="AV25" i="7"/>
  <c r="AV31" i="7"/>
  <c r="AV27" i="7"/>
  <c r="AW32" i="5"/>
  <c r="BO32" i="5" s="1"/>
  <c r="AV24" i="7"/>
  <c r="AV21" i="7"/>
  <c r="AV30" i="7"/>
  <c r="AW29" i="5"/>
  <c r="BO29" i="5" s="1"/>
  <c r="AV23" i="9"/>
  <c r="BH23" i="9" s="1"/>
  <c r="AV38" i="9"/>
  <c r="BH38" i="9" s="1"/>
  <c r="AV24" i="4"/>
  <c r="BH24" i="4" s="1"/>
  <c r="AV42" i="4"/>
  <c r="BH42" i="4" s="1"/>
  <c r="AV55" i="4"/>
  <c r="BH55" i="4" s="1"/>
  <c r="AV70" i="4"/>
  <c r="BH70" i="4" s="1"/>
  <c r="AV85" i="4"/>
  <c r="BH85" i="4" s="1"/>
  <c r="AV99" i="4"/>
  <c r="BH99" i="4" s="1"/>
  <c r="AV113" i="4"/>
  <c r="BH113" i="4" s="1"/>
  <c r="AV127" i="4"/>
  <c r="BH127" i="4" s="1"/>
  <c r="AV145" i="4"/>
  <c r="BH145" i="4" s="1"/>
  <c r="AV168" i="4"/>
  <c r="BH168" i="4" s="1"/>
  <c r="AV243" i="4"/>
  <c r="BH243" i="4" s="1"/>
  <c r="AV258" i="4"/>
  <c r="BH258" i="4" s="1"/>
  <c r="AV16" i="3"/>
  <c r="BH16" i="3" s="1"/>
  <c r="AV28" i="3"/>
  <c r="BH28" i="3" s="1"/>
  <c r="AV48" i="3"/>
  <c r="BH48" i="3" s="1"/>
  <c r="AV67" i="3"/>
  <c r="BH67" i="3" s="1"/>
  <c r="AV79" i="3"/>
  <c r="BH79" i="3" s="1"/>
  <c r="AV93" i="3"/>
  <c r="BH93" i="3" s="1"/>
  <c r="AV105" i="3"/>
  <c r="BH105" i="3" s="1"/>
  <c r="AV124" i="3"/>
  <c r="BH124" i="3" s="1"/>
  <c r="AV142" i="3"/>
  <c r="BH142" i="3" s="1"/>
  <c r="AV160" i="3"/>
  <c r="BH160" i="3" s="1"/>
  <c r="AV51" i="3"/>
  <c r="BH51" i="3" s="1"/>
  <c r="AV96" i="3"/>
  <c r="BH96" i="3" s="1"/>
  <c r="AV164" i="3"/>
  <c r="BH164" i="3" s="1"/>
  <c r="AV113" i="3"/>
  <c r="BH113" i="3" s="1"/>
  <c r="AV255" i="4"/>
  <c r="BH255" i="4" s="1"/>
  <c r="AV103" i="3"/>
  <c r="BH103" i="3" s="1"/>
  <c r="AV69" i="4"/>
  <c r="BH69" i="4" s="1"/>
  <c r="AV256" i="4"/>
  <c r="BH256" i="4" s="1"/>
  <c r="AV27" i="3"/>
  <c r="BH27" i="3" s="1"/>
  <c r="AV9" i="9"/>
  <c r="BH9" i="9" s="1"/>
  <c r="AV24" i="9"/>
  <c r="BH24" i="9" s="1"/>
  <c r="AV39" i="9"/>
  <c r="BH39" i="9" s="1"/>
  <c r="AV25" i="4"/>
  <c r="BH25" i="4" s="1"/>
  <c r="AV43" i="4"/>
  <c r="BH43" i="4" s="1"/>
  <c r="AV56" i="4"/>
  <c r="BH56" i="4" s="1"/>
  <c r="AV71" i="4"/>
  <c r="BH71" i="4" s="1"/>
  <c r="AV86" i="4"/>
  <c r="BH86" i="4" s="1"/>
  <c r="AV100" i="4"/>
  <c r="BH100" i="4" s="1"/>
  <c r="AV114" i="4"/>
  <c r="BH114" i="4" s="1"/>
  <c r="AV128" i="4"/>
  <c r="BH128" i="4" s="1"/>
  <c r="AV146" i="4"/>
  <c r="BH146" i="4" s="1"/>
  <c r="AV169" i="4"/>
  <c r="BH169" i="4" s="1"/>
  <c r="AV245" i="4"/>
  <c r="BH245" i="4" s="1"/>
  <c r="AV259" i="4"/>
  <c r="BH259" i="4" s="1"/>
  <c r="AV17" i="3"/>
  <c r="BH17" i="3" s="1"/>
  <c r="AV29" i="3"/>
  <c r="BH29" i="3" s="1"/>
  <c r="AV49" i="3"/>
  <c r="BH49" i="3" s="1"/>
  <c r="AV68" i="3"/>
  <c r="BH68" i="3" s="1"/>
  <c r="AV80" i="3"/>
  <c r="BH80" i="3" s="1"/>
  <c r="AV94" i="3"/>
  <c r="BH94" i="3" s="1"/>
  <c r="AV108" i="3"/>
  <c r="BH108" i="3" s="1"/>
  <c r="AV125" i="3"/>
  <c r="BH125" i="3" s="1"/>
  <c r="AV143" i="3"/>
  <c r="BH143" i="3" s="1"/>
  <c r="AV162" i="3"/>
  <c r="BH162" i="3" s="1"/>
  <c r="AV19" i="3"/>
  <c r="BH19" i="3" s="1"/>
  <c r="AV127" i="3"/>
  <c r="BH127" i="3" s="1"/>
  <c r="AV36" i="3"/>
  <c r="BH36" i="3" s="1"/>
  <c r="AV134" i="3"/>
  <c r="BH134" i="3" s="1"/>
  <c r="AV237" i="4"/>
  <c r="BH237" i="4" s="1"/>
  <c r="AV62" i="3"/>
  <c r="BH62" i="3" s="1"/>
  <c r="AV98" i="4"/>
  <c r="BH98" i="4" s="1"/>
  <c r="AV15" i="3"/>
  <c r="BH15" i="3" s="1"/>
  <c r="AV10" i="9"/>
  <c r="BH10" i="9" s="1"/>
  <c r="AV25" i="9"/>
  <c r="BH25" i="9" s="1"/>
  <c r="AV40" i="9"/>
  <c r="BH40" i="9" s="1"/>
  <c r="AV73" i="14"/>
  <c r="BH73" i="14" s="1"/>
  <c r="AV9" i="4"/>
  <c r="BH9" i="4" s="1"/>
  <c r="AV26" i="4"/>
  <c r="BH26" i="4" s="1"/>
  <c r="AV44" i="4"/>
  <c r="BH44" i="4" s="1"/>
  <c r="AV57" i="4"/>
  <c r="BH57" i="4" s="1"/>
  <c r="AV72" i="4"/>
  <c r="BH72" i="4" s="1"/>
  <c r="AV88" i="4"/>
  <c r="BH88" i="4" s="1"/>
  <c r="AV101" i="4"/>
  <c r="BH101" i="4" s="1"/>
  <c r="AV115" i="4"/>
  <c r="BH115" i="4" s="1"/>
  <c r="AV129" i="4"/>
  <c r="BH129" i="4" s="1"/>
  <c r="AV147" i="4"/>
  <c r="BH147" i="4" s="1"/>
  <c r="AV228" i="4"/>
  <c r="BH228" i="4" s="1"/>
  <c r="AV246" i="4"/>
  <c r="BH246" i="4" s="1"/>
  <c r="AV261" i="4"/>
  <c r="BH261" i="4" s="1"/>
  <c r="AV18" i="3"/>
  <c r="BH18" i="3" s="1"/>
  <c r="AV30" i="3"/>
  <c r="BH30" i="3" s="1"/>
  <c r="AV50" i="3"/>
  <c r="BH50" i="3" s="1"/>
  <c r="AV69" i="3"/>
  <c r="BH69" i="3" s="1"/>
  <c r="AV81" i="3"/>
  <c r="BH81" i="3" s="1"/>
  <c r="AV95" i="3"/>
  <c r="BH95" i="3" s="1"/>
  <c r="AV109" i="3"/>
  <c r="BH109" i="3" s="1"/>
  <c r="AV126" i="3"/>
  <c r="BH126" i="3" s="1"/>
  <c r="AV150" i="3"/>
  <c r="BH150" i="3" s="1"/>
  <c r="AV163" i="3"/>
  <c r="BH163" i="3" s="1"/>
  <c r="AV83" i="3"/>
  <c r="BH83" i="3" s="1"/>
  <c r="AV151" i="3"/>
  <c r="BH151" i="3" s="1"/>
  <c r="AV99" i="3"/>
  <c r="BH99" i="3" s="1"/>
  <c r="AV167" i="3"/>
  <c r="BH167" i="3" s="1"/>
  <c r="AV143" i="4"/>
  <c r="BH143" i="4" s="1"/>
  <c r="AV91" i="3"/>
  <c r="BH91" i="3" s="1"/>
  <c r="AV238" i="4"/>
  <c r="BH238" i="4" s="1"/>
  <c r="AV92" i="3"/>
  <c r="BH92" i="3" s="1"/>
  <c r="AV11" i="9"/>
  <c r="BH11" i="9" s="1"/>
  <c r="AV26" i="9"/>
  <c r="BH26" i="9" s="1"/>
  <c r="AV41" i="9"/>
  <c r="BH41" i="9" s="1"/>
  <c r="AV74" i="14"/>
  <c r="BH74" i="14" s="1"/>
  <c r="AV10" i="4"/>
  <c r="BH10" i="4" s="1"/>
  <c r="AV27" i="4"/>
  <c r="BH27" i="4" s="1"/>
  <c r="AV45" i="4"/>
  <c r="BH45" i="4" s="1"/>
  <c r="AV58" i="4"/>
  <c r="BH58" i="4" s="1"/>
  <c r="AV73" i="4"/>
  <c r="BH73" i="4" s="1"/>
  <c r="AV89" i="4"/>
  <c r="BH89" i="4" s="1"/>
  <c r="AV103" i="4"/>
  <c r="BH103" i="4" s="1"/>
  <c r="AV116" i="4"/>
  <c r="BH116" i="4" s="1"/>
  <c r="AV130" i="4"/>
  <c r="BH130" i="4" s="1"/>
  <c r="AV148" i="4"/>
  <c r="BH148" i="4" s="1"/>
  <c r="AV229" i="4"/>
  <c r="BH229" i="4" s="1"/>
  <c r="AV248" i="4"/>
  <c r="BH248" i="4" s="1"/>
  <c r="AV262" i="4"/>
  <c r="BH262" i="4" s="1"/>
  <c r="AV31" i="3"/>
  <c r="BH31" i="3" s="1"/>
  <c r="AV70" i="3"/>
  <c r="BH70" i="3" s="1"/>
  <c r="AV110" i="3"/>
  <c r="BH110" i="3" s="1"/>
  <c r="AV73" i="3"/>
  <c r="BH73" i="3" s="1"/>
  <c r="AV144" i="4"/>
  <c r="BH144" i="4" s="1"/>
  <c r="AV141" i="3"/>
  <c r="BH141" i="3" s="1"/>
  <c r="AV12" i="9"/>
  <c r="BH12" i="9" s="1"/>
  <c r="AV27" i="9"/>
  <c r="BH27" i="9" s="1"/>
  <c r="AV42" i="9"/>
  <c r="BH42" i="9" s="1"/>
  <c r="AV75" i="14"/>
  <c r="BH75" i="14" s="1"/>
  <c r="AV12" i="4"/>
  <c r="BH12" i="4" s="1"/>
  <c r="AV28" i="4"/>
  <c r="BH28" i="4" s="1"/>
  <c r="AV46" i="4"/>
  <c r="BH46" i="4" s="1"/>
  <c r="AV59" i="4"/>
  <c r="BH59" i="4" s="1"/>
  <c r="AV74" i="4"/>
  <c r="BH74" i="4" s="1"/>
  <c r="AV90" i="4"/>
  <c r="BH90" i="4" s="1"/>
  <c r="AV104" i="4"/>
  <c r="BH104" i="4" s="1"/>
  <c r="AV117" i="4"/>
  <c r="BH117" i="4" s="1"/>
  <c r="AV132" i="4"/>
  <c r="BH132" i="4" s="1"/>
  <c r="AV149" i="4"/>
  <c r="BH149" i="4" s="1"/>
  <c r="AV230" i="4"/>
  <c r="BH230" i="4" s="1"/>
  <c r="AV249" i="4"/>
  <c r="BH249" i="4" s="1"/>
  <c r="AV263" i="4"/>
  <c r="BH263" i="4" s="1"/>
  <c r="AV20" i="3"/>
  <c r="BH20" i="3" s="1"/>
  <c r="AV32" i="3"/>
  <c r="BH32" i="3" s="1"/>
  <c r="AV52" i="3"/>
  <c r="BH52" i="3" s="1"/>
  <c r="AV71" i="3"/>
  <c r="BH71" i="3" s="1"/>
  <c r="AV84" i="3"/>
  <c r="BH84" i="3" s="1"/>
  <c r="AV97" i="3"/>
  <c r="BH97" i="3" s="1"/>
  <c r="AV111" i="3"/>
  <c r="BH111" i="3" s="1"/>
  <c r="AV132" i="3"/>
  <c r="BH132" i="3" s="1"/>
  <c r="AV152" i="3"/>
  <c r="BH152" i="3" s="1"/>
  <c r="AV165" i="3"/>
  <c r="BH165" i="3" s="1"/>
  <c r="AV56" i="3"/>
  <c r="BH56" i="3" s="1"/>
  <c r="AV138" i="3"/>
  <c r="BH138" i="3" s="1"/>
  <c r="AV84" i="4"/>
  <c r="BH84" i="4" s="1"/>
  <c r="AV159" i="3"/>
  <c r="BH159" i="3" s="1"/>
  <c r="AV14" i="9"/>
  <c r="BH14" i="9" s="1"/>
  <c r="AV29" i="9"/>
  <c r="BH29" i="9" s="1"/>
  <c r="AV76" i="14"/>
  <c r="BH76" i="14" s="1"/>
  <c r="AV13" i="4"/>
  <c r="BH13" i="4" s="1"/>
  <c r="AV34" i="4"/>
  <c r="BH34" i="4" s="1"/>
  <c r="AV47" i="4"/>
  <c r="BH47" i="4" s="1"/>
  <c r="AV60" i="4"/>
  <c r="BH60" i="4" s="1"/>
  <c r="AV75" i="4"/>
  <c r="BH75" i="4" s="1"/>
  <c r="AV91" i="4"/>
  <c r="BH91" i="4" s="1"/>
  <c r="AV105" i="4"/>
  <c r="BH105" i="4" s="1"/>
  <c r="AV118" i="4"/>
  <c r="BH118" i="4" s="1"/>
  <c r="AV133" i="4"/>
  <c r="BH133" i="4" s="1"/>
  <c r="AV150" i="4"/>
  <c r="BH150" i="4" s="1"/>
  <c r="AV231" i="4"/>
  <c r="BH231" i="4" s="1"/>
  <c r="AV250" i="4"/>
  <c r="BH250" i="4" s="1"/>
  <c r="AV265" i="4"/>
  <c r="BH265" i="4" s="1"/>
  <c r="AV9" i="3"/>
  <c r="BH9" i="3" s="1"/>
  <c r="AV21" i="3"/>
  <c r="BH21" i="3" s="1"/>
  <c r="AV33" i="3"/>
  <c r="BH33" i="3" s="1"/>
  <c r="AV54" i="3"/>
  <c r="BH54" i="3" s="1"/>
  <c r="AV72" i="3"/>
  <c r="BH72" i="3" s="1"/>
  <c r="AV85" i="3"/>
  <c r="BH85" i="3" s="1"/>
  <c r="AV98" i="3"/>
  <c r="BH98" i="3" s="1"/>
  <c r="AV112" i="3"/>
  <c r="BH112" i="3" s="1"/>
  <c r="AV133" i="3"/>
  <c r="BH133" i="3" s="1"/>
  <c r="AV153" i="3"/>
  <c r="BH153" i="3" s="1"/>
  <c r="AV166" i="3"/>
  <c r="BH166" i="3" s="1"/>
  <c r="AV251" i="4"/>
  <c r="BH251" i="4" s="1"/>
  <c r="AV22" i="3"/>
  <c r="BH22" i="3" s="1"/>
  <c r="AV122" i="3"/>
  <c r="BH122" i="3" s="1"/>
  <c r="AV36" i="9"/>
  <c r="AV54" i="4"/>
  <c r="BH54" i="4" s="1"/>
  <c r="AV15" i="9"/>
  <c r="BH15" i="9" s="1"/>
  <c r="AV30" i="9"/>
  <c r="BH30" i="9" s="1"/>
  <c r="AV8" i="9"/>
  <c r="BH8" i="9" s="1"/>
  <c r="AV77" i="14"/>
  <c r="BH77" i="14" s="1"/>
  <c r="AV14" i="4"/>
  <c r="BH14" i="4" s="1"/>
  <c r="AV35" i="4"/>
  <c r="BH35" i="4" s="1"/>
  <c r="AV48" i="4"/>
  <c r="BH48" i="4" s="1"/>
  <c r="AV61" i="4"/>
  <c r="BH61" i="4" s="1"/>
  <c r="AV76" i="4"/>
  <c r="BH76" i="4" s="1"/>
  <c r="AV92" i="4"/>
  <c r="BH92" i="4" s="1"/>
  <c r="AV106" i="4"/>
  <c r="BH106" i="4" s="1"/>
  <c r="AV119" i="4"/>
  <c r="BH119" i="4" s="1"/>
  <c r="AV134" i="4"/>
  <c r="BH134" i="4" s="1"/>
  <c r="AV151" i="4"/>
  <c r="BH151" i="4" s="1"/>
  <c r="AV232" i="4"/>
  <c r="BH232" i="4" s="1"/>
  <c r="AV266" i="4"/>
  <c r="BH266" i="4" s="1"/>
  <c r="AV10" i="3"/>
  <c r="BH10" i="3" s="1"/>
  <c r="AV86" i="3"/>
  <c r="BH86" i="3" s="1"/>
  <c r="AV154" i="3"/>
  <c r="BH154" i="3" s="1"/>
  <c r="AV157" i="4"/>
  <c r="BH157" i="4" s="1"/>
  <c r="AV77" i="3"/>
  <c r="BH77" i="3" s="1"/>
  <c r="AV166" i="4"/>
  <c r="BH166" i="4" s="1"/>
  <c r="AV104" i="3"/>
  <c r="BH104" i="3" s="1"/>
  <c r="AV16" i="9"/>
  <c r="BH16" i="9" s="1"/>
  <c r="AV31" i="9"/>
  <c r="BH31" i="9" s="1"/>
  <c r="AV78" i="14"/>
  <c r="BH78" i="14" s="1"/>
  <c r="AV15" i="4"/>
  <c r="BH15" i="4" s="1"/>
  <c r="AV36" i="4"/>
  <c r="BH36" i="4" s="1"/>
  <c r="AV49" i="4"/>
  <c r="BH49" i="4" s="1"/>
  <c r="AV62" i="4"/>
  <c r="BH62" i="4" s="1"/>
  <c r="AV80" i="4"/>
  <c r="BH80" i="4" s="1"/>
  <c r="AV93" i="4"/>
  <c r="BH93" i="4" s="1"/>
  <c r="AV107" i="4"/>
  <c r="BH107" i="4" s="1"/>
  <c r="AV121" i="4"/>
  <c r="BH121" i="4" s="1"/>
  <c r="AV135" i="4"/>
  <c r="BH135" i="4" s="1"/>
  <c r="AV152" i="4"/>
  <c r="BH152" i="4" s="1"/>
  <c r="AV234" i="4"/>
  <c r="BH234" i="4" s="1"/>
  <c r="AV252" i="4"/>
  <c r="BH252" i="4" s="1"/>
  <c r="AV267" i="4"/>
  <c r="BH267" i="4" s="1"/>
  <c r="AV11" i="3"/>
  <c r="BH11" i="3" s="1"/>
  <c r="AV23" i="3"/>
  <c r="BH23" i="3" s="1"/>
  <c r="AV37" i="3"/>
  <c r="BH37" i="3" s="1"/>
  <c r="AV57" i="3"/>
  <c r="BH57" i="3" s="1"/>
  <c r="AV74" i="3"/>
  <c r="BH74" i="3" s="1"/>
  <c r="AV87" i="3"/>
  <c r="BH87" i="3" s="1"/>
  <c r="AV100" i="3"/>
  <c r="BH100" i="3" s="1"/>
  <c r="AV114" i="3"/>
  <c r="BH114" i="3" s="1"/>
  <c r="AV135" i="3"/>
  <c r="BH135" i="3" s="1"/>
  <c r="AV155" i="3"/>
  <c r="BH155" i="3" s="1"/>
  <c r="AV168" i="3"/>
  <c r="BH168" i="3" s="1"/>
  <c r="AV126" i="4"/>
  <c r="BH126" i="4" s="1"/>
  <c r="AV63" i="3"/>
  <c r="BH63" i="3" s="1"/>
  <c r="AV17" i="9"/>
  <c r="BH17" i="9" s="1"/>
  <c r="AV33" i="9"/>
  <c r="BH33" i="9" s="1"/>
  <c r="AV79" i="14"/>
  <c r="BH79" i="14" s="1"/>
  <c r="AV16" i="4"/>
  <c r="BH16" i="4" s="1"/>
  <c r="AV37" i="4"/>
  <c r="BH37" i="4" s="1"/>
  <c r="AV50" i="4"/>
  <c r="BH50" i="4" s="1"/>
  <c r="AV63" i="4"/>
  <c r="BH63" i="4" s="1"/>
  <c r="AV81" i="4"/>
  <c r="BH81" i="4" s="1"/>
  <c r="AV95" i="4"/>
  <c r="BH95" i="4" s="1"/>
  <c r="AV108" i="4"/>
  <c r="BH108" i="4" s="1"/>
  <c r="AV122" i="4"/>
  <c r="BH122" i="4" s="1"/>
  <c r="AV136" i="4"/>
  <c r="BH136" i="4" s="1"/>
  <c r="AV153" i="4"/>
  <c r="BH153" i="4" s="1"/>
  <c r="AV235" i="4"/>
  <c r="BH235" i="4" s="1"/>
  <c r="AV253" i="4"/>
  <c r="BH253" i="4" s="1"/>
  <c r="AV268" i="4"/>
  <c r="BH268" i="4" s="1"/>
  <c r="AV8" i="4"/>
  <c r="BH8" i="4" s="1"/>
  <c r="AV12" i="3"/>
  <c r="BH12" i="3" s="1"/>
  <c r="AV24" i="3"/>
  <c r="BH24" i="3" s="1"/>
  <c r="AV44" i="3"/>
  <c r="BH44" i="3" s="1"/>
  <c r="AV58" i="3"/>
  <c r="BH58" i="3" s="1"/>
  <c r="AV75" i="3"/>
  <c r="BH75" i="3" s="1"/>
  <c r="AV89" i="3"/>
  <c r="BH89" i="3" s="1"/>
  <c r="AV101" i="3"/>
  <c r="BH101" i="3" s="1"/>
  <c r="AV115" i="3"/>
  <c r="BH115" i="3" s="1"/>
  <c r="AV136" i="3"/>
  <c r="BH136" i="3" s="1"/>
  <c r="AV156" i="3"/>
  <c r="BH156" i="3" s="1"/>
  <c r="AV170" i="3"/>
  <c r="BH170" i="3" s="1"/>
  <c r="AV39" i="4"/>
  <c r="BH39" i="4" s="1"/>
  <c r="AV26" i="3"/>
  <c r="BH26" i="3" s="1"/>
  <c r="AV112" i="4"/>
  <c r="BH112" i="4" s="1"/>
  <c r="AV78" i="3"/>
  <c r="BH78" i="3" s="1"/>
  <c r="AV18" i="9"/>
  <c r="BH18" i="9" s="1"/>
  <c r="AV34" i="9"/>
  <c r="BH34" i="9" s="1"/>
  <c r="AV80" i="14"/>
  <c r="BH80" i="14" s="1"/>
  <c r="AV18" i="4"/>
  <c r="BH18" i="4" s="1"/>
  <c r="AV38" i="4"/>
  <c r="BH38" i="4" s="1"/>
  <c r="AV51" i="4"/>
  <c r="BH51" i="4" s="1"/>
  <c r="AV64" i="4"/>
  <c r="BH64" i="4" s="1"/>
  <c r="AV82" i="4"/>
  <c r="BH82" i="4" s="1"/>
  <c r="AV96" i="4"/>
  <c r="BH96" i="4" s="1"/>
  <c r="AV109" i="4"/>
  <c r="BH109" i="4" s="1"/>
  <c r="AV124" i="4"/>
  <c r="BH124" i="4" s="1"/>
  <c r="AV142" i="4"/>
  <c r="BH142" i="4" s="1"/>
  <c r="AV154" i="4"/>
  <c r="BH154" i="4" s="1"/>
  <c r="AV236" i="4"/>
  <c r="BH236" i="4" s="1"/>
  <c r="AV254" i="4"/>
  <c r="BH254" i="4" s="1"/>
  <c r="AV269" i="4"/>
  <c r="BH269" i="4" s="1"/>
  <c r="AV13" i="3"/>
  <c r="BH13" i="3" s="1"/>
  <c r="AV25" i="3"/>
  <c r="BH25" i="3" s="1"/>
  <c r="AV45" i="3"/>
  <c r="BH45" i="3" s="1"/>
  <c r="AV59" i="3"/>
  <c r="BH59" i="3" s="1"/>
  <c r="AV76" i="3"/>
  <c r="BH76" i="3" s="1"/>
  <c r="AV90" i="3"/>
  <c r="BH90" i="3" s="1"/>
  <c r="AV102" i="3"/>
  <c r="BH102" i="3" s="1"/>
  <c r="AV116" i="3"/>
  <c r="BH116" i="3" s="1"/>
  <c r="AV137" i="3"/>
  <c r="BH137" i="3" s="1"/>
  <c r="AV157" i="3"/>
  <c r="BH157" i="3" s="1"/>
  <c r="AV171" i="3"/>
  <c r="BH171" i="3" s="1"/>
  <c r="AV8" i="3"/>
  <c r="BH8" i="3" s="1"/>
  <c r="AV83" i="4"/>
  <c r="BH83" i="4" s="1"/>
  <c r="AV14" i="3"/>
  <c r="BH14" i="3" s="1"/>
  <c r="AV158" i="3"/>
  <c r="BH158" i="3" s="1"/>
  <c r="AV40" i="4"/>
  <c r="BH40" i="4" s="1"/>
  <c r="AV123" i="3"/>
  <c r="BH123" i="3" s="1"/>
  <c r="AV19" i="9"/>
  <c r="BH19" i="9" s="1"/>
  <c r="AV35" i="9"/>
  <c r="BH35" i="9" s="1"/>
  <c r="AV81" i="14"/>
  <c r="BH81" i="14" s="1"/>
  <c r="AV72" i="14"/>
  <c r="BH72" i="14" s="1"/>
  <c r="AV19" i="4"/>
  <c r="BH19" i="4" s="1"/>
  <c r="AV52" i="4"/>
  <c r="BH52" i="4" s="1"/>
  <c r="AV65" i="4"/>
  <c r="BH65" i="4" s="1"/>
  <c r="AV97" i="4"/>
  <c r="BH97" i="4" s="1"/>
  <c r="AV111" i="4"/>
  <c r="BH111" i="4" s="1"/>
  <c r="AV125" i="4"/>
  <c r="BH125" i="4" s="1"/>
  <c r="AV46" i="3"/>
  <c r="BH46" i="3" s="1"/>
  <c r="AV20" i="4"/>
  <c r="BH20" i="4" s="1"/>
  <c r="AV47" i="3"/>
  <c r="BH47" i="3" s="1"/>
  <c r="AV21" i="9"/>
  <c r="BH21" i="9" s="1"/>
  <c r="AV23" i="7"/>
  <c r="AV14" i="7"/>
  <c r="AV26" i="7"/>
  <c r="AV28" i="7"/>
  <c r="AV29" i="7"/>
  <c r="AV18" i="7"/>
  <c r="AV33" i="7"/>
  <c r="AV16" i="7"/>
  <c r="AV15" i="7"/>
  <c r="AV34" i="7"/>
  <c r="AV17" i="7"/>
  <c r="AV22" i="7"/>
  <c r="AV20" i="7"/>
  <c r="AV8" i="8"/>
  <c r="AV79" i="2"/>
  <c r="BE79" i="2" s="1"/>
  <c r="AW15" i="5"/>
  <c r="BO15" i="5" s="1"/>
  <c r="AW7" i="5"/>
  <c r="BO7" i="5" s="1"/>
  <c r="AW18" i="5"/>
  <c r="BO18" i="5" s="1"/>
  <c r="AV24" i="2"/>
  <c r="BE24" i="2" s="1"/>
  <c r="AV55" i="2"/>
  <c r="BE55" i="2" s="1"/>
  <c r="AV54" i="2"/>
  <c r="BE54" i="2" s="1"/>
  <c r="AV37" i="2"/>
  <c r="BE37" i="2" s="1"/>
  <c r="AV53" i="2"/>
  <c r="BE53" i="2" s="1"/>
  <c r="AV19" i="2"/>
  <c r="BE19" i="2" s="1"/>
  <c r="AV50" i="2"/>
  <c r="BE50" i="2" s="1"/>
  <c r="AV29" i="2"/>
  <c r="BE29" i="2" s="1"/>
  <c r="AV36" i="2"/>
  <c r="BE36" i="2" s="1"/>
  <c r="AV39" i="2"/>
  <c r="BE39" i="2" s="1"/>
  <c r="AE26" i="9"/>
  <c r="AE38" i="9"/>
  <c r="BQ33" i="9"/>
  <c r="AE25" i="9"/>
  <c r="AE41" i="9"/>
  <c r="AE36" i="9"/>
  <c r="AE40" i="9"/>
  <c r="AE29" i="9"/>
  <c r="AE21" i="9"/>
  <c r="AE14" i="9"/>
  <c r="BQ39" i="9"/>
  <c r="AE27" i="9"/>
  <c r="AE12" i="9"/>
  <c r="BQ12" i="9"/>
  <c r="AV109" i="8"/>
  <c r="AV32" i="8"/>
  <c r="AE59" i="8"/>
  <c r="AE120" i="8"/>
  <c r="AV135" i="8"/>
  <c r="AV68" i="8"/>
  <c r="AV31" i="8"/>
  <c r="AE79" i="8"/>
  <c r="AE102" i="8"/>
  <c r="AE51" i="8"/>
  <c r="AE40" i="8"/>
  <c r="AE43" i="8"/>
  <c r="AE34" i="8"/>
  <c r="AE31" i="8"/>
  <c r="AE26" i="8"/>
  <c r="AE36" i="8"/>
  <c r="AV18" i="8"/>
  <c r="AV108" i="8"/>
  <c r="AV134" i="8"/>
  <c r="AV141" i="8"/>
  <c r="AV120" i="8"/>
  <c r="AV80" i="8"/>
  <c r="AV98" i="8"/>
  <c r="AV67" i="8"/>
  <c r="AV54" i="8"/>
  <c r="AV42" i="8"/>
  <c r="AV30" i="8"/>
  <c r="AE149" i="8"/>
  <c r="AE97" i="8"/>
  <c r="AV20" i="8"/>
  <c r="AV75" i="8"/>
  <c r="AV44" i="8"/>
  <c r="AE52" i="8"/>
  <c r="AE65" i="8"/>
  <c r="AE145" i="8"/>
  <c r="AV92" i="8"/>
  <c r="AE81" i="8"/>
  <c r="AE93" i="8"/>
  <c r="AE50" i="8"/>
  <c r="AE14" i="8"/>
  <c r="AE20" i="8"/>
  <c r="AE17" i="8"/>
  <c r="AE124" i="8"/>
  <c r="AE139" i="8"/>
  <c r="AE115" i="8"/>
  <c r="AE137" i="8"/>
  <c r="AE116" i="8"/>
  <c r="AV16" i="8"/>
  <c r="AV107" i="8"/>
  <c r="AV133" i="8"/>
  <c r="AV131" i="8"/>
  <c r="AV105" i="8"/>
  <c r="AV79" i="8"/>
  <c r="AV102" i="8"/>
  <c r="AV66" i="8"/>
  <c r="AV53" i="8"/>
  <c r="AV41" i="8"/>
  <c r="AV29" i="8"/>
  <c r="AV149" i="8"/>
  <c r="AV140" i="8"/>
  <c r="AV121" i="8"/>
  <c r="AE86" i="8"/>
  <c r="AE91" i="8"/>
  <c r="AE94" i="8"/>
  <c r="AE13" i="8"/>
  <c r="AV15" i="8"/>
  <c r="AV106" i="8"/>
  <c r="AV130" i="8"/>
  <c r="AV129" i="8"/>
  <c r="AV104" i="8"/>
  <c r="AV81" i="8"/>
  <c r="AV93" i="8"/>
  <c r="AV65" i="8"/>
  <c r="AV40" i="8"/>
  <c r="AV27" i="8"/>
  <c r="AV28" i="8"/>
  <c r="AE80" i="8"/>
  <c r="AV142" i="8"/>
  <c r="AV55" i="8"/>
  <c r="AE85" i="8"/>
  <c r="AE89" i="8"/>
  <c r="AE12" i="8"/>
  <c r="AE63" i="8"/>
  <c r="AE104" i="8"/>
  <c r="AE121" i="8"/>
  <c r="AE142" i="8"/>
  <c r="AE130" i="8"/>
  <c r="AE106" i="8"/>
  <c r="AV14" i="8"/>
  <c r="AV145" i="8"/>
  <c r="AV147" i="8"/>
  <c r="AV127" i="8"/>
  <c r="AV86" i="8"/>
  <c r="AV91" i="8"/>
  <c r="AV94" i="8"/>
  <c r="AV64" i="8"/>
  <c r="AV52" i="8"/>
  <c r="AV39" i="8"/>
  <c r="AV26" i="8"/>
  <c r="AE84" i="8"/>
  <c r="AE88" i="8"/>
  <c r="AE11" i="8"/>
  <c r="AE44" i="8"/>
  <c r="AE41" i="8"/>
  <c r="AE39" i="8"/>
  <c r="AE32" i="8"/>
  <c r="AE24" i="8"/>
  <c r="AE27" i="8"/>
  <c r="AV13" i="8"/>
  <c r="AV144" i="8"/>
  <c r="AV115" i="8"/>
  <c r="AV123" i="8"/>
  <c r="AV85" i="8"/>
  <c r="AV89" i="8"/>
  <c r="AV95" i="8"/>
  <c r="AV63" i="8"/>
  <c r="AV51" i="8"/>
  <c r="AV38" i="8"/>
  <c r="AV25" i="8"/>
  <c r="AV96" i="8"/>
  <c r="AE141" i="8"/>
  <c r="AV19" i="8"/>
  <c r="AV97" i="8"/>
  <c r="AV43" i="8"/>
  <c r="AE90" i="8"/>
  <c r="AE87" i="8"/>
  <c r="AE10" i="8"/>
  <c r="AE62" i="8"/>
  <c r="AE131" i="8"/>
  <c r="AE18" i="8"/>
  <c r="AE122" i="8"/>
  <c r="AE125" i="8"/>
  <c r="AE127" i="8"/>
  <c r="AE112" i="8"/>
  <c r="AE147" i="8"/>
  <c r="AE135" i="8"/>
  <c r="AE138" i="8"/>
  <c r="AV12" i="8"/>
  <c r="AV143" i="8"/>
  <c r="AV114" i="8"/>
  <c r="AV125" i="8"/>
  <c r="AV84" i="8"/>
  <c r="AV88" i="8"/>
  <c r="AV78" i="8"/>
  <c r="AV62" i="8"/>
  <c r="AV50" i="8"/>
  <c r="AV37" i="8"/>
  <c r="AV24" i="8"/>
  <c r="AE92" i="8"/>
  <c r="AV136" i="8"/>
  <c r="AV72" i="8"/>
  <c r="AE108" i="8"/>
  <c r="AV113" i="8"/>
  <c r="AE101" i="8"/>
  <c r="AE76" i="8"/>
  <c r="AE56" i="8"/>
  <c r="AE9" i="8"/>
  <c r="AV11" i="8"/>
  <c r="AV116" i="8"/>
  <c r="AV112" i="8"/>
  <c r="AV124" i="8"/>
  <c r="AV90" i="8"/>
  <c r="AV87" i="8"/>
  <c r="AV77" i="8"/>
  <c r="AV61" i="8"/>
  <c r="AV49" i="8"/>
  <c r="AV36" i="8"/>
  <c r="AV128" i="8"/>
  <c r="AE68" i="8"/>
  <c r="AV111" i="8"/>
  <c r="AV56" i="8"/>
  <c r="AE98" i="8"/>
  <c r="AE100" i="8"/>
  <c r="AE74" i="8"/>
  <c r="AE70" i="8"/>
  <c r="AE55" i="8"/>
  <c r="AE107" i="8"/>
  <c r="AV10" i="8"/>
  <c r="AV126" i="8"/>
  <c r="AV139" i="8"/>
  <c r="AV148" i="8"/>
  <c r="AV101" i="8"/>
  <c r="AV99" i="8"/>
  <c r="AV76" i="8"/>
  <c r="AV60" i="8"/>
  <c r="AV48" i="8"/>
  <c r="AV35" i="8"/>
  <c r="AE119" i="8"/>
  <c r="AE128" i="8"/>
  <c r="AV117" i="8"/>
  <c r="AE83" i="8"/>
  <c r="AE73" i="8"/>
  <c r="AE71" i="8"/>
  <c r="AE54" i="8"/>
  <c r="AE117" i="8"/>
  <c r="AE42" i="8"/>
  <c r="AE38" i="8"/>
  <c r="AE30" i="8"/>
  <c r="AE33" i="8"/>
  <c r="AE25" i="8"/>
  <c r="AE29" i="8"/>
  <c r="AV9" i="8"/>
  <c r="AV59" i="8"/>
  <c r="AV138" i="8"/>
  <c r="AV132" i="8"/>
  <c r="AV122" i="8"/>
  <c r="AV100" i="8"/>
  <c r="AV74" i="8"/>
  <c r="AV70" i="8"/>
  <c r="AV47" i="8"/>
  <c r="AV22" i="8"/>
  <c r="AV34" i="8"/>
  <c r="AV119" i="8"/>
  <c r="AE132" i="8"/>
  <c r="AE75" i="8"/>
  <c r="AE96" i="8"/>
  <c r="AE72" i="8"/>
  <c r="AE53" i="8"/>
  <c r="AE66" i="8"/>
  <c r="AE60" i="8"/>
  <c r="AE143" i="8"/>
  <c r="AE16" i="8"/>
  <c r="AE148" i="8"/>
  <c r="AE123" i="8"/>
  <c r="AE111" i="8"/>
  <c r="AE114" i="8"/>
  <c r="AE133" i="8"/>
  <c r="AV17" i="8"/>
  <c r="AV118" i="8"/>
  <c r="AV137" i="8"/>
  <c r="AV146" i="8"/>
  <c r="AV110" i="8"/>
  <c r="AV83" i="8"/>
  <c r="AV73" i="8"/>
  <c r="AV71" i="8"/>
  <c r="AV57" i="8"/>
  <c r="AV45" i="8"/>
  <c r="AV33" i="8"/>
  <c r="AE277" i="4"/>
  <c r="AE271" i="4"/>
  <c r="AE122" i="4"/>
  <c r="AE254" i="4"/>
  <c r="AE243" i="4"/>
  <c r="AE241" i="4"/>
  <c r="AE237" i="4"/>
  <c r="AE228" i="4"/>
  <c r="AE145" i="4"/>
  <c r="AE201" i="4"/>
  <c r="AE169" i="4"/>
  <c r="AE166" i="4"/>
  <c r="AE100" i="4"/>
  <c r="AE112" i="4"/>
  <c r="AE126" i="4"/>
  <c r="AE92" i="4"/>
  <c r="AE25" i="4"/>
  <c r="AE109" i="4"/>
  <c r="AE83" i="4"/>
  <c r="AE69" i="4"/>
  <c r="AE62" i="4"/>
  <c r="AE56" i="4"/>
  <c r="AE35" i="4"/>
  <c r="AE15" i="4"/>
  <c r="AE77" i="4"/>
  <c r="AV78" i="4"/>
  <c r="BH78" i="4" s="1"/>
  <c r="AV240" i="4"/>
  <c r="BH240" i="4" s="1"/>
  <c r="AV282" i="4"/>
  <c r="BH282" i="4" s="1"/>
  <c r="AV199" i="4"/>
  <c r="BH199" i="4" s="1"/>
  <c r="AE282" i="4"/>
  <c r="AE276" i="4"/>
  <c r="AE269" i="4"/>
  <c r="AE121" i="4"/>
  <c r="AE253" i="4"/>
  <c r="AE157" i="4"/>
  <c r="AE263" i="4"/>
  <c r="AE236" i="4"/>
  <c r="AE150" i="4"/>
  <c r="AE144" i="4"/>
  <c r="AE189" i="4"/>
  <c r="AE168" i="4"/>
  <c r="AE98" i="4"/>
  <c r="AE95" i="4"/>
  <c r="AE111" i="4"/>
  <c r="AE125" i="4"/>
  <c r="AE89" i="4"/>
  <c r="BQ89" i="4"/>
  <c r="AE24" i="4"/>
  <c r="AE108" i="4"/>
  <c r="AE74" i="4"/>
  <c r="AE61" i="4"/>
  <c r="AE65" i="4"/>
  <c r="AE40" i="4"/>
  <c r="AE34" i="4"/>
  <c r="AE14" i="4"/>
  <c r="AE53" i="4"/>
  <c r="AV202" i="4"/>
  <c r="BH202" i="4" s="1"/>
  <c r="AE117" i="4"/>
  <c r="AV190" i="4"/>
  <c r="BH190" i="4" s="1"/>
  <c r="AE281" i="4"/>
  <c r="AE275" i="4"/>
  <c r="AE268" i="4"/>
  <c r="AE252" i="4"/>
  <c r="AE55" i="4"/>
  <c r="AE262" i="4"/>
  <c r="AE239" i="4"/>
  <c r="AE235" i="4"/>
  <c r="AE149" i="4"/>
  <c r="AE143" i="4"/>
  <c r="AE192" i="4"/>
  <c r="AE154" i="4"/>
  <c r="AE97" i="4"/>
  <c r="AE116" i="4"/>
  <c r="AE130" i="4"/>
  <c r="AE124" i="4"/>
  <c r="BQ124" i="4"/>
  <c r="AE88" i="4"/>
  <c r="AE81" i="4"/>
  <c r="AE73" i="4"/>
  <c r="AE47" i="4"/>
  <c r="AE51" i="4"/>
  <c r="AE64" i="4"/>
  <c r="AE39" i="4"/>
  <c r="AE20" i="4"/>
  <c r="AE13" i="4"/>
  <c r="AE67" i="4"/>
  <c r="AV201" i="4"/>
  <c r="BH201" i="4" s="1"/>
  <c r="AE45" i="4"/>
  <c r="AV189" i="4"/>
  <c r="BH189" i="4" s="1"/>
  <c r="AV155" i="4"/>
  <c r="BH155" i="4" s="1"/>
  <c r="AE280" i="4"/>
  <c r="AE274" i="4"/>
  <c r="AE259" i="4"/>
  <c r="AE261" i="4"/>
  <c r="AE234" i="4"/>
  <c r="AE148" i="4"/>
  <c r="AE142" i="4"/>
  <c r="AE200" i="4"/>
  <c r="AE153" i="4"/>
  <c r="AE96" i="4"/>
  <c r="AE115" i="4"/>
  <c r="AE129" i="4"/>
  <c r="AE93" i="4"/>
  <c r="AE28" i="4"/>
  <c r="AE104" i="4"/>
  <c r="AE86" i="4"/>
  <c r="AE80" i="4"/>
  <c r="AE46" i="4"/>
  <c r="AE50" i="4"/>
  <c r="AE49" i="4"/>
  <c r="AE38" i="4"/>
  <c r="AE12" i="4"/>
  <c r="AE66" i="4"/>
  <c r="AV11" i="4"/>
  <c r="BH11" i="4" s="1"/>
  <c r="AV192" i="4"/>
  <c r="BH192" i="4" s="1"/>
  <c r="AV271" i="4"/>
  <c r="BH271" i="4" s="1"/>
  <c r="AV17" i="4"/>
  <c r="BH17" i="4" s="1"/>
  <c r="AV200" i="4"/>
  <c r="BH200" i="4" s="1"/>
  <c r="AV274" i="4"/>
  <c r="BH274" i="4" s="1"/>
  <c r="AV272" i="4"/>
  <c r="BH272" i="4" s="1"/>
  <c r="AE279" i="4"/>
  <c r="AE273" i="4"/>
  <c r="AE266" i="4"/>
  <c r="AE258" i="4"/>
  <c r="AE250" i="4"/>
  <c r="AE43" i="4"/>
  <c r="AE231" i="4"/>
  <c r="AE246" i="4"/>
  <c r="AE230" i="4"/>
  <c r="AE147" i="4"/>
  <c r="AE202" i="4"/>
  <c r="AE191" i="4"/>
  <c r="AE152" i="4"/>
  <c r="AE101" i="4"/>
  <c r="AE114" i="4"/>
  <c r="AE128" i="4"/>
  <c r="AE27" i="4"/>
  <c r="AE103" i="4"/>
  <c r="AE85" i="4"/>
  <c r="AE78" i="4"/>
  <c r="AE71" i="4"/>
  <c r="AE60" i="4"/>
  <c r="AE58" i="4"/>
  <c r="AE63" i="4"/>
  <c r="BQ63" i="4"/>
  <c r="AE37" i="4"/>
  <c r="AE18" i="4"/>
  <c r="AE10" i="4"/>
  <c r="AE17" i="4"/>
  <c r="AV66" i="4"/>
  <c r="BH66" i="4" s="1"/>
  <c r="AV191" i="4"/>
  <c r="BH191" i="4" s="1"/>
  <c r="AE119" i="4"/>
  <c r="AE118" i="4"/>
  <c r="AV273" i="4"/>
  <c r="BH273" i="4" s="1"/>
  <c r="AV275" i="4"/>
  <c r="BH275" i="4" s="1"/>
  <c r="AV67" i="4"/>
  <c r="BH67" i="4" s="1"/>
  <c r="AV239" i="4"/>
  <c r="BH239" i="4" s="1"/>
  <c r="AV276" i="4"/>
  <c r="BH276" i="4" s="1"/>
  <c r="AV277" i="4"/>
  <c r="BH277" i="4" s="1"/>
  <c r="AE278" i="4"/>
  <c r="AE272" i="4"/>
  <c r="AE255" i="4"/>
  <c r="AE42" i="4"/>
  <c r="AE242" i="4"/>
  <c r="AE245" i="4"/>
  <c r="AE229" i="4"/>
  <c r="AE146" i="4"/>
  <c r="AE190" i="4"/>
  <c r="AE199" i="4"/>
  <c r="AE151" i="4"/>
  <c r="AE99" i="4"/>
  <c r="AE113" i="4"/>
  <c r="AE127" i="4"/>
  <c r="AE91" i="4"/>
  <c r="AE26" i="4"/>
  <c r="AE106" i="4"/>
  <c r="AE84" i="4"/>
  <c r="AE70" i="4"/>
  <c r="AE59" i="4"/>
  <c r="AE44" i="4"/>
  <c r="AE57" i="4"/>
  <c r="AE36" i="4"/>
  <c r="AE16" i="4"/>
  <c r="AE11" i="4"/>
  <c r="AV53" i="4"/>
  <c r="BH53" i="4" s="1"/>
  <c r="AV242" i="4"/>
  <c r="BH242" i="4" s="1"/>
  <c r="AV278" i="4"/>
  <c r="BH278" i="4" s="1"/>
  <c r="AV279" i="4"/>
  <c r="BH279" i="4" s="1"/>
  <c r="AV156" i="4"/>
  <c r="BH156" i="4" s="1"/>
  <c r="AV77" i="4"/>
  <c r="BH77" i="4" s="1"/>
  <c r="AV241" i="4"/>
  <c r="BH241" i="4" s="1"/>
  <c r="AV281" i="4"/>
  <c r="BH281" i="4" s="1"/>
  <c r="AV280" i="4"/>
  <c r="BH280" i="4" s="1"/>
  <c r="AV39" i="3"/>
  <c r="BH39" i="3" s="1"/>
  <c r="AV169" i="3"/>
  <c r="BH169" i="3" s="1"/>
  <c r="AE22" i="3"/>
  <c r="AE143" i="3"/>
  <c r="AE84" i="3"/>
  <c r="AE87" i="3"/>
  <c r="AE81" i="3"/>
  <c r="AV55" i="3"/>
  <c r="BH55" i="3" s="1"/>
  <c r="AE122" i="3"/>
  <c r="AV129" i="3"/>
  <c r="BH129" i="3" s="1"/>
  <c r="AV88" i="3"/>
  <c r="BH88" i="3" s="1"/>
  <c r="AE57" i="3"/>
  <c r="AE104" i="3"/>
  <c r="AE163" i="3"/>
  <c r="AE98" i="3"/>
  <c r="AV64" i="3"/>
  <c r="BH64" i="3" s="1"/>
  <c r="AE129" i="3"/>
  <c r="AE157" i="3"/>
  <c r="AE101" i="3"/>
  <c r="AE69" i="3"/>
  <c r="AE20" i="3"/>
  <c r="AE44" i="3"/>
  <c r="AE40" i="3"/>
  <c r="AV66" i="3"/>
  <c r="BH66" i="3" s="1"/>
  <c r="AE136" i="3"/>
  <c r="AE168" i="3"/>
  <c r="AE70" i="3"/>
  <c r="AE76" i="3"/>
  <c r="AE18" i="3"/>
  <c r="AE15" i="3"/>
  <c r="AE80" i="3"/>
  <c r="AE89" i="3"/>
  <c r="AV117" i="3"/>
  <c r="BH117" i="3" s="1"/>
  <c r="AE125" i="3"/>
  <c r="AE75" i="3"/>
  <c r="BQ75" i="3"/>
  <c r="AE17" i="3"/>
  <c r="AV140" i="3"/>
  <c r="BH140" i="3" s="1"/>
  <c r="AE105" i="3"/>
  <c r="AE155" i="3"/>
  <c r="AE151" i="3"/>
  <c r="AE94" i="3"/>
  <c r="AE115" i="3"/>
  <c r="AE156" i="3"/>
  <c r="AV118" i="3"/>
  <c r="BH118" i="3" s="1"/>
  <c r="AE127" i="3"/>
  <c r="AE124" i="3"/>
  <c r="AV128" i="3"/>
  <c r="BH128" i="3" s="1"/>
  <c r="AE83" i="3"/>
  <c r="AE88" i="3"/>
  <c r="AE58" i="3"/>
  <c r="AE11" i="3"/>
  <c r="AE117" i="3"/>
  <c r="AE62" i="3"/>
  <c r="AE71" i="3"/>
  <c r="AE77" i="3"/>
  <c r="AE31" i="3"/>
  <c r="AE52" i="3"/>
  <c r="AE97" i="3"/>
  <c r="AE47" i="3"/>
  <c r="AE45" i="3"/>
  <c r="AE106" i="3"/>
  <c r="AE32" i="3"/>
  <c r="AE96" i="3"/>
  <c r="AE38" i="3"/>
  <c r="AE41" i="3"/>
  <c r="AE66" i="3"/>
  <c r="AV34" i="3"/>
  <c r="BH34" i="3" s="1"/>
  <c r="AV119" i="3"/>
  <c r="BH119" i="3" s="1"/>
  <c r="AE128" i="3"/>
  <c r="AE29" i="3"/>
  <c r="AE170" i="3"/>
  <c r="AE162" i="3"/>
  <c r="AE109" i="3"/>
  <c r="AE90" i="3"/>
  <c r="AE100" i="3"/>
  <c r="AE166" i="3"/>
  <c r="AE160" i="3"/>
  <c r="AE118" i="3"/>
  <c r="AV35" i="3"/>
  <c r="BH35" i="3" s="1"/>
  <c r="AV120" i="3"/>
  <c r="BH120" i="3" s="1"/>
  <c r="AV139" i="3"/>
  <c r="BH139" i="3" s="1"/>
  <c r="AE113" i="3"/>
  <c r="AE74" i="3"/>
  <c r="AE49" i="3"/>
  <c r="AE65" i="3"/>
  <c r="AV65" i="3"/>
  <c r="BH65" i="3" s="1"/>
  <c r="AE140" i="3"/>
  <c r="AE54" i="3"/>
  <c r="AE63" i="3"/>
  <c r="AE78" i="3"/>
  <c r="AE12" i="3"/>
  <c r="AE92" i="3"/>
  <c r="AE33" i="3"/>
  <c r="AE50" i="3"/>
  <c r="AE48" i="3"/>
  <c r="AV38" i="3"/>
  <c r="BH38" i="3" s="1"/>
  <c r="AV106" i="3"/>
  <c r="BH106" i="3" s="1"/>
  <c r="AE139" i="3"/>
  <c r="AE137" i="3"/>
  <c r="AE135" i="3"/>
  <c r="AE10" i="3"/>
  <c r="AE36" i="3"/>
  <c r="AE120" i="3"/>
  <c r="AE99" i="3"/>
  <c r="AE102" i="3"/>
  <c r="AE114" i="3"/>
  <c r="AE169" i="3"/>
  <c r="AE165" i="3"/>
  <c r="AE159" i="3"/>
  <c r="AE154" i="3"/>
  <c r="AE152" i="3"/>
  <c r="AE150" i="3"/>
  <c r="AV41" i="3"/>
  <c r="BH41" i="3" s="1"/>
  <c r="AV107" i="3"/>
  <c r="BH107" i="3" s="1"/>
  <c r="AE108" i="3"/>
  <c r="AE16" i="3"/>
  <c r="AE103" i="3"/>
  <c r="AE73" i="3"/>
  <c r="AE79" i="3"/>
  <c r="AE19" i="3"/>
  <c r="AE51" i="3"/>
  <c r="AE34" i="3"/>
  <c r="AE112" i="3"/>
  <c r="AE46" i="3"/>
  <c r="AE107" i="3"/>
  <c r="AE111" i="3"/>
  <c r="AE93" i="3"/>
  <c r="AE39" i="3"/>
  <c r="AE64" i="3"/>
  <c r="AE55" i="3"/>
  <c r="AV40" i="3"/>
  <c r="BH40" i="3" s="1"/>
  <c r="AV161" i="3"/>
  <c r="BH161" i="3" s="1"/>
  <c r="AE123" i="3"/>
  <c r="AE126" i="3"/>
  <c r="AE34" i="9"/>
  <c r="AE33" i="9"/>
  <c r="AE42" i="9"/>
  <c r="AE39" i="9"/>
  <c r="AE18" i="9"/>
  <c r="BJ5" i="9"/>
  <c r="BC5" i="9"/>
  <c r="AD5" i="9"/>
  <c r="AE77" i="14"/>
  <c r="BJ5" i="14"/>
  <c r="BD5" i="14"/>
  <c r="AE29" i="2"/>
  <c r="AE12" i="2"/>
  <c r="AE10" i="2"/>
  <c r="AE21" i="2"/>
  <c r="AE26" i="2"/>
  <c r="AE17" i="2"/>
  <c r="AE20" i="2"/>
  <c r="AE24" i="2"/>
  <c r="AE50" i="2"/>
  <c r="AE46" i="2"/>
  <c r="AE30" i="2"/>
  <c r="AE79" i="2"/>
  <c r="AE55" i="2"/>
  <c r="AE15" i="2"/>
  <c r="AE53" i="2"/>
  <c r="AE57" i="2"/>
  <c r="AE8" i="2"/>
  <c r="AE13" i="2"/>
  <c r="AE35" i="2"/>
  <c r="AE27" i="2"/>
  <c r="AE19" i="2"/>
  <c r="AE22" i="2"/>
  <c r="AE25" i="2"/>
  <c r="AE78" i="2"/>
  <c r="AE41" i="2"/>
  <c r="AE33" i="2"/>
  <c r="AE28" i="2"/>
  <c r="AE47" i="2"/>
  <c r="AE45" i="2"/>
  <c r="AE42" i="2"/>
  <c r="AE16" i="2"/>
  <c r="AE54" i="2"/>
  <c r="AE9" i="2"/>
  <c r="AE14" i="2"/>
  <c r="AE18" i="2"/>
  <c r="AE23" i="2"/>
  <c r="AE11" i="2"/>
  <c r="AE51" i="2"/>
  <c r="AE49" i="2"/>
  <c r="AE32" i="2"/>
  <c r="AE44" i="2"/>
  <c r="AE31" i="2"/>
  <c r="AV35" i="2"/>
  <c r="BE35" i="2" s="1"/>
  <c r="AV32" i="2"/>
  <c r="BE32" i="2" s="1"/>
  <c r="AV21" i="2"/>
  <c r="BE21" i="2" s="1"/>
  <c r="AV9" i="2"/>
  <c r="BE9" i="2" s="1"/>
  <c r="AV20" i="2"/>
  <c r="BE20" i="2" s="1"/>
  <c r="AV10" i="2"/>
  <c r="BE10" i="2" s="1"/>
  <c r="AV22" i="2"/>
  <c r="BE22" i="2" s="1"/>
  <c r="AV23" i="2"/>
  <c r="BE23" i="2" s="1"/>
  <c r="AV11" i="2"/>
  <c r="BE11" i="2" s="1"/>
  <c r="AV42" i="2"/>
  <c r="BE42" i="2" s="1"/>
  <c r="AV43" i="2"/>
  <c r="BE43" i="2" s="1"/>
  <c r="AV12" i="2"/>
  <c r="BE12" i="2" s="1"/>
  <c r="BD31" i="2"/>
  <c r="AV49" i="2"/>
  <c r="BE49" i="2" s="1"/>
  <c r="AV17" i="2"/>
  <c r="BE17" i="2" s="1"/>
  <c r="BD42" i="2"/>
  <c r="AV30" i="2"/>
  <c r="BE30" i="2" s="1"/>
  <c r="AV31" i="2"/>
  <c r="BE31" i="2" s="1"/>
  <c r="AV48" i="2"/>
  <c r="BE48" i="2" s="1"/>
  <c r="AE39" i="2"/>
  <c r="AV52" i="2"/>
  <c r="BE52" i="2" s="1"/>
  <c r="AV33" i="2"/>
  <c r="BE33" i="2" s="1"/>
  <c r="AV16" i="2"/>
  <c r="BE16" i="2" s="1"/>
  <c r="AV47" i="2"/>
  <c r="BE47" i="2" s="1"/>
  <c r="AE43" i="2"/>
  <c r="AE38" i="2"/>
  <c r="AV40" i="2"/>
  <c r="BE40" i="2" s="1"/>
  <c r="BD5" i="9"/>
  <c r="AE10" i="9"/>
  <c r="AE24" i="9"/>
  <c r="AE15" i="9"/>
  <c r="AE35" i="9"/>
  <c r="AE19" i="9"/>
  <c r="AE30" i="9"/>
  <c r="BJ5" i="7"/>
  <c r="AD5" i="7"/>
  <c r="BC5" i="14"/>
  <c r="AD5" i="14"/>
  <c r="AE73" i="14"/>
  <c r="AE80" i="14"/>
  <c r="AD5" i="2"/>
  <c r="AE56" i="2"/>
  <c r="AE21" i="3"/>
  <c r="BD126" i="3"/>
  <c r="BD125" i="3"/>
  <c r="AE56" i="3"/>
  <c r="AE14" i="3"/>
  <c r="AE85" i="3"/>
  <c r="AE13" i="3"/>
  <c r="AE119" i="3"/>
  <c r="BJ5" i="3"/>
  <c r="BD128" i="3"/>
  <c r="AE30" i="3"/>
  <c r="AE110" i="3"/>
  <c r="AE86" i="3"/>
  <c r="AE72" i="3"/>
  <c r="BD111" i="3"/>
  <c r="AE28" i="3"/>
  <c r="BD143" i="3"/>
  <c r="BD71" i="3"/>
  <c r="BD135" i="3"/>
  <c r="BD63" i="3"/>
  <c r="AE138" i="3"/>
  <c r="AE35" i="3"/>
  <c r="BD112" i="3"/>
  <c r="AE158" i="3"/>
  <c r="BD17" i="3"/>
  <c r="BD75" i="3"/>
  <c r="BD154" i="3"/>
  <c r="AE153" i="3"/>
  <c r="BD94" i="3"/>
  <c r="BD81" i="3"/>
  <c r="BD88" i="3"/>
  <c r="BD41" i="3"/>
  <c r="AE91" i="3"/>
  <c r="BC5" i="3"/>
  <c r="AE68" i="3"/>
  <c r="AE67" i="3"/>
  <c r="AE9" i="3"/>
  <c r="BD29" i="3"/>
  <c r="AE37" i="3"/>
  <c r="AE95" i="3"/>
  <c r="BD99" i="3"/>
  <c r="BD114" i="3"/>
  <c r="AE171" i="3"/>
  <c r="AE167" i="3"/>
  <c r="AE164" i="3"/>
  <c r="AE161" i="3"/>
  <c r="AE59" i="3"/>
  <c r="AE140" i="8"/>
  <c r="BD120" i="8"/>
  <c r="AE49" i="8"/>
  <c r="AE251" i="4"/>
  <c r="AE54" i="4"/>
  <c r="BD45" i="4"/>
  <c r="AE256" i="4"/>
  <c r="AE107" i="4"/>
  <c r="BD63" i="4"/>
  <c r="AE19" i="4"/>
  <c r="BD115" i="4"/>
  <c r="AE48" i="4"/>
  <c r="AE249" i="4"/>
  <c r="AE240" i="4"/>
  <c r="AE76" i="4"/>
  <c r="AE238" i="4"/>
  <c r="AE265" i="4"/>
  <c r="BC5" i="7"/>
  <c r="AE64" i="8"/>
  <c r="AE15" i="8"/>
  <c r="AE35" i="8"/>
  <c r="BD89" i="8"/>
  <c r="BD17" i="8"/>
  <c r="AE113" i="8"/>
  <c r="BD108" i="8"/>
  <c r="AE67" i="8"/>
  <c r="AE61" i="8"/>
  <c r="AE19" i="8"/>
  <c r="AD5" i="8"/>
  <c r="AE45" i="8"/>
  <c r="BD52" i="8"/>
  <c r="AE146" i="8"/>
  <c r="BD14" i="8"/>
  <c r="AE37" i="8"/>
  <c r="AE48" i="8"/>
  <c r="AE118" i="8"/>
  <c r="AE95" i="8"/>
  <c r="AE57" i="8"/>
  <c r="AE47" i="8"/>
  <c r="AE22" i="8"/>
  <c r="AE78" i="8"/>
  <c r="BD62" i="8"/>
  <c r="AE99" i="8"/>
  <c r="AE110" i="8"/>
  <c r="AE126" i="8"/>
  <c r="AE144" i="8"/>
  <c r="AE134" i="8"/>
  <c r="BJ5" i="8"/>
  <c r="AE155" i="4"/>
  <c r="AE90" i="4"/>
  <c r="AE72" i="4"/>
  <c r="AE248" i="4"/>
  <c r="BJ5" i="4"/>
  <c r="AE82" i="4"/>
  <c r="BD143" i="4"/>
  <c r="BD252" i="4"/>
  <c r="AE105" i="4"/>
  <c r="AE75" i="4"/>
  <c r="BD231" i="4"/>
  <c r="BD117" i="4"/>
  <c r="AE52" i="4"/>
  <c r="AE156" i="4"/>
  <c r="AD5" i="4"/>
  <c r="AE9" i="4"/>
  <c r="BC5" i="4"/>
  <c r="BD273" i="4"/>
  <c r="BD119" i="4"/>
  <c r="AE232" i="4"/>
  <c r="AV34" i="2"/>
  <c r="BE34" i="2" s="1"/>
  <c r="AE48" i="2"/>
  <c r="AE36" i="2"/>
  <c r="AE34" i="2"/>
  <c r="AV41" i="2"/>
  <c r="BE41" i="2" s="1"/>
  <c r="AV28" i="2"/>
  <c r="BE28" i="2" s="1"/>
  <c r="AV14" i="2"/>
  <c r="BE14" i="2" s="1"/>
  <c r="AV56" i="2"/>
  <c r="BE56" i="2" s="1"/>
  <c r="AV44" i="2"/>
  <c r="BE44" i="2" s="1"/>
  <c r="AV25" i="2"/>
  <c r="BE25" i="2" s="1"/>
  <c r="AV13" i="2"/>
  <c r="BE13" i="2" s="1"/>
  <c r="AV45" i="2"/>
  <c r="BE45" i="2" s="1"/>
  <c r="AV38" i="2"/>
  <c r="BE38" i="2" s="1"/>
  <c r="AV26" i="2"/>
  <c r="BE26" i="2" s="1"/>
  <c r="AE40" i="2"/>
  <c r="BC5" i="2"/>
  <c r="BJ5" i="2"/>
  <c r="AV8" i="2"/>
  <c r="BE8" i="2" s="1"/>
  <c r="AV57" i="2"/>
  <c r="BE57" i="2" s="1"/>
  <c r="AE52" i="2"/>
  <c r="AV51" i="2"/>
  <c r="BE51" i="2" s="1"/>
  <c r="BD107" i="8"/>
  <c r="AE109" i="8"/>
  <c r="BD149" i="8"/>
  <c r="BC5" i="8"/>
  <c r="BD121" i="8"/>
  <c r="BD142" i="8"/>
  <c r="AE28" i="8"/>
  <c r="AE105" i="8"/>
  <c r="AE129" i="8"/>
  <c r="AE77" i="8"/>
  <c r="AE136" i="8"/>
  <c r="BH71" i="8" l="1"/>
  <c r="BE71" i="8"/>
  <c r="BH34" i="8"/>
  <c r="BE34" i="8"/>
  <c r="BH126" i="8"/>
  <c r="BE126" i="8"/>
  <c r="BH90" i="8"/>
  <c r="BE90" i="8"/>
  <c r="BH113" i="8"/>
  <c r="BE113" i="8"/>
  <c r="BH143" i="8"/>
  <c r="BE143" i="8"/>
  <c r="BH38" i="8"/>
  <c r="BE38" i="8"/>
  <c r="BH39" i="8"/>
  <c r="BE39" i="8"/>
  <c r="BH149" i="8"/>
  <c r="BE149" i="8"/>
  <c r="BH92" i="8"/>
  <c r="BE92" i="8"/>
  <c r="BH98" i="8"/>
  <c r="BE98" i="8"/>
  <c r="BH52" i="8"/>
  <c r="BE52" i="8"/>
  <c r="BH74" i="8"/>
  <c r="BE74" i="8"/>
  <c r="BH137" i="8"/>
  <c r="BE137" i="8"/>
  <c r="BH100" i="8"/>
  <c r="BE100" i="8"/>
  <c r="BH85" i="8"/>
  <c r="BE85" i="8"/>
  <c r="BH86" i="8"/>
  <c r="BE86" i="8"/>
  <c r="BH65" i="8"/>
  <c r="BE65" i="8"/>
  <c r="BH102" i="8"/>
  <c r="BE102" i="8"/>
  <c r="BH108" i="8"/>
  <c r="BE108" i="8"/>
  <c r="BH118" i="8"/>
  <c r="BE118" i="8"/>
  <c r="BH122" i="8"/>
  <c r="BE122" i="8"/>
  <c r="BH56" i="8"/>
  <c r="BE56" i="8"/>
  <c r="BH123" i="8"/>
  <c r="BE123" i="8"/>
  <c r="BH127" i="8"/>
  <c r="BE127" i="8"/>
  <c r="BH93" i="8"/>
  <c r="BE93" i="8"/>
  <c r="BH79" i="8"/>
  <c r="BE79" i="8"/>
  <c r="BH44" i="8"/>
  <c r="BE44" i="8"/>
  <c r="BH18" i="8"/>
  <c r="BE18" i="8"/>
  <c r="BH73" i="8"/>
  <c r="BE73" i="8"/>
  <c r="BH11" i="8"/>
  <c r="BE11" i="8"/>
  <c r="BH17" i="8"/>
  <c r="BE17" i="8"/>
  <c r="BH132" i="8"/>
  <c r="BE132" i="8"/>
  <c r="BH111" i="8"/>
  <c r="BE111" i="8"/>
  <c r="BH24" i="8"/>
  <c r="BE24" i="8"/>
  <c r="BH43" i="8"/>
  <c r="BE43" i="8"/>
  <c r="BH115" i="8"/>
  <c r="BE115" i="8"/>
  <c r="BH147" i="8"/>
  <c r="BE147" i="8"/>
  <c r="BH81" i="8"/>
  <c r="BE81" i="8"/>
  <c r="BH105" i="8"/>
  <c r="BE105" i="8"/>
  <c r="BH75" i="8"/>
  <c r="BE75" i="8"/>
  <c r="BH138" i="8"/>
  <c r="BE138" i="8"/>
  <c r="BH35" i="8"/>
  <c r="BE35" i="8"/>
  <c r="BH37" i="8"/>
  <c r="BE37" i="8"/>
  <c r="BH97" i="8"/>
  <c r="BE97" i="8"/>
  <c r="BH144" i="8"/>
  <c r="BE144" i="8"/>
  <c r="BH145" i="8"/>
  <c r="BE145" i="8"/>
  <c r="BH104" i="8"/>
  <c r="BE104" i="8"/>
  <c r="BH131" i="8"/>
  <c r="BE131" i="8"/>
  <c r="BH20" i="8"/>
  <c r="BE20" i="8"/>
  <c r="BH16" i="8"/>
  <c r="BE16" i="8"/>
  <c r="BH136" i="8"/>
  <c r="BE136" i="8"/>
  <c r="BH59" i="8"/>
  <c r="BE59" i="8"/>
  <c r="BH48" i="8"/>
  <c r="BE48" i="8"/>
  <c r="BH50" i="8"/>
  <c r="BE50" i="8"/>
  <c r="BH19" i="8"/>
  <c r="BE19" i="8"/>
  <c r="BH13" i="8"/>
  <c r="BE13" i="8"/>
  <c r="BH14" i="8"/>
  <c r="BE14" i="8"/>
  <c r="BH129" i="8"/>
  <c r="BE129" i="8"/>
  <c r="BH133" i="8"/>
  <c r="BE133" i="8"/>
  <c r="BH60" i="8"/>
  <c r="BE60" i="8"/>
  <c r="BH128" i="8"/>
  <c r="BE128" i="8"/>
  <c r="BH62" i="8"/>
  <c r="BE62" i="8"/>
  <c r="BH130" i="8"/>
  <c r="BE130" i="8"/>
  <c r="BH107" i="8"/>
  <c r="BE107" i="8"/>
  <c r="BH95" i="8"/>
  <c r="BE95" i="8"/>
  <c r="BH76" i="8"/>
  <c r="BE76" i="8"/>
  <c r="BH36" i="8"/>
  <c r="BE36" i="8"/>
  <c r="BH78" i="8"/>
  <c r="BE78" i="8"/>
  <c r="BH106" i="8"/>
  <c r="BE106" i="8"/>
  <c r="BH121" i="8"/>
  <c r="BE121" i="8"/>
  <c r="BH31" i="8"/>
  <c r="BE31" i="8"/>
  <c r="BH8" i="8"/>
  <c r="BE8" i="8"/>
  <c r="BH51" i="8"/>
  <c r="BE51" i="8"/>
  <c r="BH32" i="8"/>
  <c r="BE32" i="8"/>
  <c r="BH83" i="8"/>
  <c r="BE83" i="8"/>
  <c r="BH64" i="8"/>
  <c r="BE64" i="8"/>
  <c r="BH120" i="8"/>
  <c r="BE120" i="8"/>
  <c r="BH117" i="8"/>
  <c r="BE117" i="8"/>
  <c r="BH27" i="8"/>
  <c r="BE27" i="8"/>
  <c r="BH146" i="8"/>
  <c r="BE146" i="8"/>
  <c r="BH40" i="8"/>
  <c r="BE40" i="8"/>
  <c r="BH99" i="8"/>
  <c r="BE99" i="8"/>
  <c r="BH49" i="8"/>
  <c r="BE49" i="8"/>
  <c r="BH88" i="8"/>
  <c r="BE88" i="8"/>
  <c r="BH15" i="8"/>
  <c r="BE15" i="8"/>
  <c r="BH30" i="8"/>
  <c r="BE30" i="8"/>
  <c r="BH68" i="8"/>
  <c r="BE68" i="8"/>
  <c r="BH124" i="8"/>
  <c r="BE124" i="8"/>
  <c r="BH80" i="8"/>
  <c r="BE80" i="8"/>
  <c r="BH63" i="8"/>
  <c r="BE63" i="8"/>
  <c r="BH28" i="8"/>
  <c r="BE28" i="8"/>
  <c r="BH109" i="8"/>
  <c r="BE109" i="8"/>
  <c r="BH110" i="8"/>
  <c r="BE110" i="8"/>
  <c r="BH72" i="8"/>
  <c r="BE72" i="8"/>
  <c r="BH94" i="8"/>
  <c r="BE94" i="8"/>
  <c r="BH141" i="8"/>
  <c r="BE141" i="8"/>
  <c r="BH91" i="8"/>
  <c r="BE91" i="8"/>
  <c r="BH66" i="8"/>
  <c r="BE66" i="8"/>
  <c r="BH134" i="8"/>
  <c r="BE134" i="8"/>
  <c r="BH33" i="8"/>
  <c r="BE33" i="8"/>
  <c r="BH101" i="8"/>
  <c r="BE101" i="8"/>
  <c r="BH61" i="8"/>
  <c r="BE61" i="8"/>
  <c r="BH84" i="8"/>
  <c r="BE84" i="8"/>
  <c r="BH42" i="8"/>
  <c r="BE42" i="8"/>
  <c r="BH135" i="8"/>
  <c r="BE135" i="8"/>
  <c r="BH22" i="8"/>
  <c r="BE22" i="8"/>
  <c r="BH12" i="8"/>
  <c r="BE12" i="8"/>
  <c r="BH47" i="8"/>
  <c r="BE47" i="8"/>
  <c r="BH112" i="8"/>
  <c r="BE112" i="8"/>
  <c r="BH41" i="8"/>
  <c r="BE41" i="8"/>
  <c r="BH70" i="8"/>
  <c r="BE70" i="8"/>
  <c r="BH116" i="8"/>
  <c r="BE116" i="8"/>
  <c r="BH53" i="8"/>
  <c r="BE53" i="8"/>
  <c r="BH89" i="8"/>
  <c r="BE89" i="8"/>
  <c r="BH9" i="8"/>
  <c r="BE9" i="8"/>
  <c r="BH45" i="8"/>
  <c r="BE45" i="8"/>
  <c r="BH148" i="8"/>
  <c r="BE148" i="8"/>
  <c r="BH77" i="8"/>
  <c r="BE77" i="8"/>
  <c r="BH125" i="8"/>
  <c r="BE125" i="8"/>
  <c r="BH96" i="8"/>
  <c r="BE96" i="8"/>
  <c r="BH55" i="8"/>
  <c r="BE55" i="8"/>
  <c r="BH54" i="8"/>
  <c r="BE54" i="8"/>
  <c r="BH10" i="8"/>
  <c r="BE10" i="8"/>
  <c r="BH29" i="8"/>
  <c r="BE29" i="8"/>
  <c r="BH57" i="8"/>
  <c r="BE57" i="8"/>
  <c r="BH119" i="8"/>
  <c r="BE119" i="8"/>
  <c r="BH139" i="8"/>
  <c r="BE139" i="8"/>
  <c r="BH87" i="8"/>
  <c r="BE87" i="8"/>
  <c r="BH114" i="8"/>
  <c r="BE114" i="8"/>
  <c r="BH25" i="8"/>
  <c r="BE25" i="8"/>
  <c r="BH26" i="8"/>
  <c r="BE26" i="8"/>
  <c r="BH142" i="8"/>
  <c r="BE142" i="8"/>
  <c r="BH140" i="8"/>
  <c r="BE140" i="8"/>
  <c r="BH67" i="8"/>
  <c r="BE67" i="8"/>
  <c r="BH29" i="7"/>
  <c r="BE29" i="7"/>
  <c r="BH27" i="7"/>
  <c r="BE27" i="7"/>
  <c r="BH28" i="7"/>
  <c r="BE28" i="7"/>
  <c r="BH26" i="7"/>
  <c r="BE26" i="7"/>
  <c r="BH14" i="7"/>
  <c r="BE14" i="7"/>
  <c r="BH23" i="7"/>
  <c r="BE23" i="7"/>
  <c r="BH31" i="7"/>
  <c r="BE31" i="7"/>
  <c r="BH25" i="7"/>
  <c r="BE25" i="7"/>
  <c r="BH15" i="7"/>
  <c r="BE15" i="7"/>
  <c r="BH33" i="7"/>
  <c r="BE33" i="7"/>
  <c r="BH16" i="7"/>
  <c r="BE16" i="7"/>
  <c r="BH21" i="7"/>
  <c r="BE21" i="7"/>
  <c r="BH20" i="7"/>
  <c r="BE20" i="7"/>
  <c r="BH19" i="7"/>
  <c r="BE19" i="7"/>
  <c r="BH24" i="7"/>
  <c r="BE24" i="7"/>
  <c r="BH18" i="7"/>
  <c r="BE18" i="7"/>
  <c r="BH22" i="7"/>
  <c r="BE22" i="7"/>
  <c r="BH30" i="7"/>
  <c r="BE30" i="7"/>
  <c r="BH32" i="7"/>
  <c r="BE32" i="7"/>
  <c r="BH17" i="7"/>
  <c r="BE17" i="7"/>
  <c r="BH34" i="7"/>
  <c r="BE34" i="7"/>
  <c r="BH56" i="2"/>
  <c r="BH33" i="2"/>
  <c r="BH17" i="2"/>
  <c r="BH70" i="2"/>
  <c r="BH19" i="2"/>
  <c r="BH15" i="2"/>
  <c r="BH64" i="2"/>
  <c r="BH73" i="2"/>
  <c r="BH46" i="2"/>
  <c r="BH72" i="2"/>
  <c r="BH63" i="2"/>
  <c r="BH48" i="2"/>
  <c r="BH20" i="2"/>
  <c r="BH37" i="2"/>
  <c r="BH61" i="2"/>
  <c r="BH71" i="2"/>
  <c r="BH52" i="2"/>
  <c r="BH42" i="2"/>
  <c r="BH54" i="2"/>
  <c r="BH69" i="2"/>
  <c r="BH28" i="2"/>
  <c r="BH43" i="2"/>
  <c r="BH11" i="2"/>
  <c r="BH9" i="2"/>
  <c r="BH55" i="2"/>
  <c r="BH78" i="2"/>
  <c r="BH75" i="2"/>
  <c r="BH22" i="2"/>
  <c r="BH39" i="2"/>
  <c r="BH79" i="2"/>
  <c r="BH62" i="2"/>
  <c r="BH24" i="2"/>
  <c r="BH59" i="2"/>
  <c r="BH66" i="2"/>
  <c r="BH74" i="2"/>
  <c r="BH53" i="2"/>
  <c r="BH26" i="2"/>
  <c r="BH38" i="2"/>
  <c r="BH23" i="2"/>
  <c r="BH47" i="2"/>
  <c r="BH49" i="2"/>
  <c r="BH35" i="2"/>
  <c r="BH36" i="2"/>
  <c r="BH65" i="2"/>
  <c r="BH34" i="2"/>
  <c r="BH51" i="2"/>
  <c r="BH40" i="2"/>
  <c r="BH57" i="2"/>
  <c r="BH31" i="2"/>
  <c r="BH29" i="2"/>
  <c r="BH60" i="2"/>
  <c r="BH18" i="2"/>
  <c r="BH21" i="2"/>
  <c r="BH32" i="2"/>
  <c r="BH8" i="2"/>
  <c r="BH13" i="2"/>
  <c r="BH27" i="2"/>
  <c r="BH68" i="2"/>
  <c r="BH12" i="2"/>
  <c r="BH14" i="2"/>
  <c r="BH45" i="2"/>
  <c r="BH25" i="2"/>
  <c r="BH30" i="2"/>
  <c r="BH76" i="2"/>
  <c r="BH10" i="2"/>
  <c r="BH41" i="2"/>
  <c r="BH44" i="2"/>
  <c r="BH16" i="2"/>
  <c r="BH50" i="2"/>
  <c r="BH67" i="2"/>
  <c r="BN182" i="3"/>
  <c r="BH182" i="3"/>
  <c r="AW182" i="3"/>
  <c r="BK182" i="3"/>
  <c r="BE182" i="3"/>
  <c r="BE175" i="3"/>
  <c r="BH175" i="3"/>
  <c r="BK175" i="3"/>
  <c r="AW175" i="3"/>
  <c r="BN175" i="3"/>
  <c r="BN174" i="3"/>
  <c r="BH174" i="3"/>
  <c r="BE174" i="3"/>
  <c r="AW174" i="3"/>
  <c r="BK174" i="3"/>
  <c r="BE181" i="3"/>
  <c r="BH181" i="3"/>
  <c r="AW181" i="3"/>
  <c r="BK181" i="3"/>
  <c r="BN181" i="3"/>
  <c r="BN180" i="3"/>
  <c r="BE180" i="3"/>
  <c r="AW180" i="3"/>
  <c r="BK180" i="3"/>
  <c r="BH180" i="3"/>
  <c r="BK179" i="3"/>
  <c r="AW179" i="3"/>
  <c r="BN179" i="3"/>
  <c r="BE179" i="3"/>
  <c r="BH179" i="3"/>
  <c r="AW147" i="3"/>
  <c r="BN147" i="3"/>
  <c r="BE147" i="3"/>
  <c r="BK147" i="3"/>
  <c r="BH147" i="3"/>
  <c r="AW145" i="3"/>
  <c r="BH145" i="3"/>
  <c r="BK145" i="3"/>
  <c r="BN145" i="3"/>
  <c r="BE145" i="3"/>
  <c r="BE146" i="3"/>
  <c r="BN146" i="3"/>
  <c r="BK146" i="3"/>
  <c r="AW146" i="3"/>
  <c r="BH146" i="3"/>
  <c r="BE144" i="3"/>
  <c r="BK144" i="3"/>
  <c r="AW144" i="3"/>
  <c r="BH144" i="3"/>
  <c r="BN144" i="3"/>
  <c r="BE148" i="3"/>
  <c r="BH148" i="3"/>
  <c r="BK148" i="3"/>
  <c r="AW148" i="3"/>
  <c r="BN148" i="3"/>
  <c r="BE178" i="3"/>
  <c r="AW178" i="3"/>
  <c r="BH178" i="3"/>
  <c r="BK178" i="3"/>
  <c r="BN178" i="3"/>
  <c r="BN177" i="3"/>
  <c r="BH177" i="3"/>
  <c r="AW177" i="3"/>
  <c r="BE177" i="3"/>
  <c r="BK177" i="3"/>
  <c r="BN173" i="3"/>
  <c r="AW173" i="3"/>
  <c r="BE173" i="3"/>
  <c r="BK173" i="3"/>
  <c r="BH173" i="3"/>
  <c r="BK176" i="3"/>
  <c r="AW176" i="3"/>
  <c r="BE176" i="3"/>
  <c r="BH176" i="3"/>
  <c r="BN176" i="3"/>
  <c r="AW183" i="3"/>
  <c r="BK183" i="3"/>
  <c r="BH183" i="3"/>
  <c r="BN183" i="3"/>
  <c r="BE183" i="3"/>
  <c r="BH55" i="14"/>
  <c r="BN55" i="14"/>
  <c r="BK55" i="14"/>
  <c r="AW55" i="14"/>
  <c r="BK53" i="14"/>
  <c r="BH53" i="14"/>
  <c r="AW53" i="14"/>
  <c r="BN53" i="14"/>
  <c r="BN56" i="14"/>
  <c r="BH56" i="14"/>
  <c r="BK56" i="14"/>
  <c r="AW56" i="14"/>
  <c r="BH42" i="14"/>
  <c r="AW42" i="14"/>
  <c r="BN42" i="14"/>
  <c r="BK42" i="14"/>
  <c r="AW54" i="14"/>
  <c r="BN54" i="14"/>
  <c r="BK54" i="14"/>
  <c r="BH54" i="14"/>
  <c r="BH41" i="14"/>
  <c r="AW41" i="14"/>
  <c r="BN41" i="14"/>
  <c r="BK41" i="14"/>
  <c r="BK62" i="14"/>
  <c r="BH62" i="14"/>
  <c r="AW62" i="14"/>
  <c r="BN62" i="14"/>
  <c r="BK8" i="14"/>
  <c r="BH8" i="14"/>
  <c r="AW8" i="14"/>
  <c r="BN8" i="14"/>
  <c r="BN11" i="7"/>
  <c r="BH11" i="7"/>
  <c r="AW11" i="7"/>
  <c r="BK11" i="7"/>
  <c r="BH40" i="14"/>
  <c r="BN40" i="14"/>
  <c r="AW40" i="14"/>
  <c r="BK40" i="14"/>
  <c r="AW58" i="14"/>
  <c r="BK58" i="14"/>
  <c r="BH58" i="14"/>
  <c r="BN58" i="14"/>
  <c r="AW43" i="14"/>
  <c r="BN43" i="14"/>
  <c r="BH43" i="14"/>
  <c r="BK43" i="14"/>
  <c r="AW59" i="14"/>
  <c r="BH59" i="14"/>
  <c r="BN59" i="14"/>
  <c r="BK59" i="14"/>
  <c r="BH63" i="14"/>
  <c r="BN63" i="14"/>
  <c r="AW63" i="14"/>
  <c r="BK63" i="14"/>
  <c r="BN66" i="14"/>
  <c r="BK66" i="14"/>
  <c r="AW66" i="14"/>
  <c r="BH66" i="14"/>
  <c r="BK12" i="7"/>
  <c r="BN12" i="7"/>
  <c r="AW12" i="7"/>
  <c r="BH12" i="7"/>
  <c r="BN50" i="14"/>
  <c r="BK50" i="14"/>
  <c r="BH50" i="14"/>
  <c r="AW50" i="14"/>
  <c r="BN65" i="14"/>
  <c r="BK65" i="14"/>
  <c r="AW65" i="14"/>
  <c r="BH65" i="14"/>
  <c r="BN49" i="14"/>
  <c r="BK49" i="14"/>
  <c r="BH49" i="14"/>
  <c r="AW49" i="14"/>
  <c r="AW10" i="7"/>
  <c r="BN10" i="7"/>
  <c r="BK10" i="7"/>
  <c r="BH10" i="7"/>
  <c r="BK45" i="14"/>
  <c r="AW45" i="14"/>
  <c r="BH45" i="14"/>
  <c r="BN45" i="14"/>
  <c r="AW51" i="14"/>
  <c r="BN51" i="14"/>
  <c r="BH51" i="14"/>
  <c r="BK51" i="14"/>
  <c r="BN9" i="7"/>
  <c r="AW9" i="7"/>
  <c r="BK9" i="7"/>
  <c r="BH9" i="7"/>
  <c r="BN57" i="14"/>
  <c r="BK57" i="14"/>
  <c r="BH57" i="14"/>
  <c r="AW57" i="14"/>
  <c r="BK46" i="14"/>
  <c r="BN46" i="14"/>
  <c r="AW46" i="14"/>
  <c r="BH46" i="14"/>
  <c r="BK8" i="7"/>
  <c r="AW8" i="7"/>
  <c r="BN8" i="7"/>
  <c r="BH8" i="7"/>
  <c r="BH9" i="14"/>
  <c r="AW9" i="14"/>
  <c r="BN9" i="14"/>
  <c r="BK9" i="14"/>
  <c r="BN48" i="14"/>
  <c r="AW48" i="14"/>
  <c r="BK48" i="14"/>
  <c r="BH48" i="14"/>
  <c r="BK60" i="14"/>
  <c r="BN60" i="14"/>
  <c r="AW60" i="14"/>
  <c r="BH60" i="14"/>
  <c r="AW47" i="14"/>
  <c r="BN47" i="14"/>
  <c r="BH47" i="14"/>
  <c r="BK47" i="14"/>
  <c r="BN64" i="14"/>
  <c r="AW64" i="14"/>
  <c r="BK64" i="14"/>
  <c r="BH64" i="14"/>
  <c r="AW35" i="7"/>
  <c r="BN35" i="7"/>
  <c r="BK35" i="7"/>
  <c r="BH35" i="7"/>
  <c r="BN22" i="4"/>
  <c r="BE22" i="4"/>
  <c r="AW22" i="4"/>
  <c r="BH22" i="4"/>
  <c r="BK22" i="4"/>
  <c r="BE21" i="4"/>
  <c r="AW21" i="4"/>
  <c r="BN21" i="4"/>
  <c r="BK21" i="4"/>
  <c r="BH21" i="4"/>
  <c r="BE29" i="4"/>
  <c r="BN29" i="4"/>
  <c r="BK29" i="4"/>
  <c r="BH29" i="4"/>
  <c r="AW29" i="4"/>
  <c r="AW30" i="4"/>
  <c r="BK30" i="4"/>
  <c r="BE30" i="4"/>
  <c r="BN30" i="4"/>
  <c r="BH30" i="4"/>
  <c r="AW32" i="4"/>
  <c r="BN32" i="4"/>
  <c r="BH32" i="4"/>
  <c r="BK32" i="4"/>
  <c r="BE32" i="4"/>
  <c r="BE31" i="4"/>
  <c r="BK31" i="4"/>
  <c r="BH31" i="4"/>
  <c r="BN31" i="4"/>
  <c r="AW31" i="4"/>
  <c r="AW30" i="14"/>
  <c r="BK30" i="14"/>
  <c r="BN30" i="14"/>
  <c r="BH30" i="14"/>
  <c r="BK175" i="4"/>
  <c r="BN175" i="4"/>
  <c r="BE175" i="4"/>
  <c r="BH175" i="4"/>
  <c r="AW175" i="4"/>
  <c r="BK36" i="14"/>
  <c r="AW36" i="14"/>
  <c r="BN36" i="14"/>
  <c r="BH36" i="14"/>
  <c r="BK32" i="14"/>
  <c r="AW32" i="14"/>
  <c r="BN32" i="14"/>
  <c r="BH32" i="14"/>
  <c r="BE171" i="4"/>
  <c r="BH171" i="4"/>
  <c r="BK171" i="4"/>
  <c r="BN171" i="4"/>
  <c r="AW171" i="4"/>
  <c r="BN11" i="14"/>
  <c r="AW11" i="14"/>
  <c r="BK11" i="14"/>
  <c r="BH11" i="14"/>
  <c r="BK22" i="14"/>
  <c r="BN22" i="14"/>
  <c r="AW22" i="14"/>
  <c r="BH22" i="14"/>
  <c r="BH173" i="4"/>
  <c r="BK173" i="4"/>
  <c r="BE173" i="4"/>
  <c r="BN173" i="4"/>
  <c r="AW173" i="4"/>
  <c r="BK24" i="14"/>
  <c r="AW24" i="14"/>
  <c r="BN24" i="14"/>
  <c r="BH24" i="14"/>
  <c r="BK34" i="14"/>
  <c r="AW34" i="14"/>
  <c r="BN34" i="14"/>
  <c r="BH34" i="14"/>
  <c r="BN20" i="14"/>
  <c r="BK20" i="14"/>
  <c r="BH20" i="14"/>
  <c r="AW20" i="14"/>
  <c r="AW33" i="14"/>
  <c r="BK33" i="14"/>
  <c r="BH33" i="14"/>
  <c r="BN33" i="14"/>
  <c r="AW13" i="14"/>
  <c r="BK13" i="14"/>
  <c r="BH13" i="14"/>
  <c r="BN13" i="14"/>
  <c r="BK70" i="14"/>
  <c r="BH70" i="14"/>
  <c r="AW70" i="14"/>
  <c r="BN70" i="14"/>
  <c r="BN176" i="4"/>
  <c r="BH176" i="4"/>
  <c r="BK176" i="4"/>
  <c r="AW176" i="4"/>
  <c r="BE176" i="4"/>
  <c r="BK38" i="14"/>
  <c r="BN38" i="14"/>
  <c r="BH38" i="14"/>
  <c r="AW38" i="14"/>
  <c r="BK17" i="14"/>
  <c r="BH17" i="14"/>
  <c r="AW17" i="14"/>
  <c r="BN17" i="14"/>
  <c r="AW31" i="14"/>
  <c r="BN31" i="14"/>
  <c r="BK31" i="14"/>
  <c r="BH31" i="14"/>
  <c r="BK69" i="14"/>
  <c r="AW69" i="14"/>
  <c r="BN69" i="14"/>
  <c r="BH69" i="14"/>
  <c r="BK14" i="14"/>
  <c r="BN14" i="14"/>
  <c r="BH14" i="14"/>
  <c r="AW14" i="14"/>
  <c r="BN37" i="14"/>
  <c r="AW37" i="14"/>
  <c r="BK37" i="14"/>
  <c r="BH37" i="14"/>
  <c r="AW35" i="14"/>
  <c r="BN35" i="14"/>
  <c r="BK35" i="14"/>
  <c r="BH35" i="14"/>
  <c r="BH16" i="14"/>
  <c r="BN16" i="14"/>
  <c r="AW16" i="14"/>
  <c r="BK16" i="14"/>
  <c r="BH43" i="3"/>
  <c r="AW43" i="3"/>
  <c r="BE43" i="3"/>
  <c r="BK43" i="3"/>
  <c r="BN43" i="3"/>
  <c r="BN26" i="14"/>
  <c r="BK26" i="14"/>
  <c r="BH26" i="14"/>
  <c r="AW26" i="14"/>
  <c r="BK25" i="14"/>
  <c r="AW25" i="14"/>
  <c r="BH25" i="14"/>
  <c r="BN25" i="14"/>
  <c r="AW179" i="4"/>
  <c r="BK179" i="4"/>
  <c r="BN179" i="4"/>
  <c r="BH179" i="4"/>
  <c r="BE179" i="4"/>
  <c r="BK23" i="14"/>
  <c r="AW23" i="14"/>
  <c r="BH23" i="14"/>
  <c r="BN23" i="14"/>
  <c r="BH68" i="14"/>
  <c r="BN68" i="14"/>
  <c r="BK68" i="14"/>
  <c r="AW68" i="14"/>
  <c r="AW12" i="14"/>
  <c r="BN12" i="14"/>
  <c r="BK12" i="14"/>
  <c r="BH12" i="14"/>
  <c r="BH19" i="14"/>
  <c r="BN19" i="14"/>
  <c r="AW19" i="14"/>
  <c r="BK19" i="14"/>
  <c r="BK174" i="4"/>
  <c r="AW174" i="4"/>
  <c r="BH174" i="4"/>
  <c r="BE174" i="4"/>
  <c r="BN174" i="4"/>
  <c r="AW29" i="14"/>
  <c r="BN29" i="14"/>
  <c r="BK29" i="14"/>
  <c r="BH29" i="14"/>
  <c r="AW28" i="14"/>
  <c r="BN28" i="14"/>
  <c r="BK28" i="14"/>
  <c r="BH28" i="14"/>
  <c r="BK18" i="14"/>
  <c r="BN18" i="14"/>
  <c r="BH18" i="14"/>
  <c r="AW18" i="14"/>
  <c r="BN21" i="14"/>
  <c r="BH21" i="14"/>
  <c r="BK21" i="14"/>
  <c r="AW21" i="14"/>
  <c r="BH172" i="4"/>
  <c r="AW172" i="4"/>
  <c r="BE172" i="4"/>
  <c r="BK172" i="4"/>
  <c r="BN172" i="4"/>
  <c r="AW27" i="14"/>
  <c r="BK27" i="14"/>
  <c r="BN27" i="14"/>
  <c r="BH27" i="14"/>
  <c r="BH15" i="14"/>
  <c r="AW15" i="14"/>
  <c r="BN15" i="14"/>
  <c r="BK15" i="14"/>
  <c r="BK159" i="4"/>
  <c r="AW159" i="4"/>
  <c r="BE159" i="4"/>
  <c r="BN159" i="4"/>
  <c r="BH15" i="6"/>
  <c r="BN15" i="6"/>
  <c r="AW15" i="6"/>
  <c r="BK15" i="6"/>
  <c r="BN164" i="4"/>
  <c r="BE164" i="4"/>
  <c r="BK164" i="4"/>
  <c r="AW164" i="4"/>
  <c r="BH13" i="6"/>
  <c r="BK13" i="6"/>
  <c r="AW13" i="6"/>
  <c r="BN13" i="6"/>
  <c r="AW59" i="2"/>
  <c r="BN59" i="2"/>
  <c r="BK59" i="2"/>
  <c r="BE185" i="4"/>
  <c r="BK185" i="4"/>
  <c r="BN185" i="4"/>
  <c r="AW185" i="4"/>
  <c r="BN197" i="4"/>
  <c r="BE197" i="4"/>
  <c r="BK197" i="4"/>
  <c r="AW197" i="4"/>
  <c r="BE160" i="4"/>
  <c r="BK160" i="4"/>
  <c r="BN160" i="4"/>
  <c r="AW160" i="4"/>
  <c r="BN64" i="2"/>
  <c r="AW64" i="2"/>
  <c r="BK64" i="2"/>
  <c r="BK63" i="2"/>
  <c r="AW63" i="2"/>
  <c r="BN63" i="2"/>
  <c r="BN162" i="4"/>
  <c r="BK162" i="4"/>
  <c r="BE162" i="4"/>
  <c r="AW162" i="4"/>
  <c r="BN72" i="2"/>
  <c r="AW72" i="2"/>
  <c r="BK72" i="2"/>
  <c r="BK65" i="2"/>
  <c r="AW65" i="2"/>
  <c r="BN65" i="2"/>
  <c r="BK71" i="2"/>
  <c r="AW71" i="2"/>
  <c r="BN71" i="2"/>
  <c r="BK187" i="4"/>
  <c r="BN187" i="4"/>
  <c r="AW187" i="4"/>
  <c r="BE187" i="4"/>
  <c r="AW163" i="4"/>
  <c r="BK163" i="4"/>
  <c r="BE163" i="4"/>
  <c r="BN163" i="4"/>
  <c r="AW139" i="4"/>
  <c r="BK139" i="4"/>
  <c r="BN139" i="4"/>
  <c r="BE139" i="4"/>
  <c r="BK193" i="4"/>
  <c r="BN193" i="4"/>
  <c r="AW193" i="4"/>
  <c r="BE193" i="4"/>
  <c r="BN195" i="4"/>
  <c r="BK195" i="4"/>
  <c r="BE195" i="4"/>
  <c r="AW195" i="4"/>
  <c r="BE137" i="4"/>
  <c r="AW137" i="4"/>
  <c r="BN137" i="4"/>
  <c r="BK137" i="4"/>
  <c r="BH8" i="6"/>
  <c r="BK8" i="6"/>
  <c r="BN8" i="6"/>
  <c r="AW8" i="6"/>
  <c r="AW60" i="2"/>
  <c r="BK60" i="2"/>
  <c r="BN60" i="2"/>
  <c r="AW183" i="4"/>
  <c r="BK183" i="4"/>
  <c r="BN183" i="4"/>
  <c r="BE183" i="4"/>
  <c r="BH14" i="6"/>
  <c r="AW14" i="6"/>
  <c r="BN14" i="6"/>
  <c r="BK14" i="6"/>
  <c r="AW68" i="2"/>
  <c r="BN68" i="2"/>
  <c r="BK68" i="2"/>
  <c r="BN16" i="6"/>
  <c r="BH16" i="6"/>
  <c r="AW16" i="6"/>
  <c r="BK16" i="6"/>
  <c r="BE194" i="4"/>
  <c r="AW194" i="4"/>
  <c r="BN194" i="4"/>
  <c r="BK194" i="4"/>
  <c r="BK130" i="3"/>
  <c r="AW130" i="3"/>
  <c r="BN130" i="3"/>
  <c r="BE130" i="3"/>
  <c r="BH17" i="6"/>
  <c r="BN17" i="6"/>
  <c r="BK17" i="6"/>
  <c r="AW17" i="6"/>
  <c r="BK76" i="2"/>
  <c r="AW76" i="2"/>
  <c r="BN76" i="2"/>
  <c r="BH9" i="6"/>
  <c r="AW9" i="6"/>
  <c r="BK9" i="6"/>
  <c r="BN9" i="6"/>
  <c r="AW61" i="2"/>
  <c r="BN61" i="2"/>
  <c r="BK61" i="2"/>
  <c r="BE186" i="4"/>
  <c r="BN186" i="4"/>
  <c r="AW186" i="4"/>
  <c r="BK186" i="4"/>
  <c r="BH12" i="6"/>
  <c r="BN12" i="6"/>
  <c r="BK12" i="6"/>
  <c r="AW12" i="6"/>
  <c r="BK69" i="2"/>
  <c r="AW69" i="2"/>
  <c r="BN69" i="2"/>
  <c r="BK67" i="2"/>
  <c r="BN67" i="2"/>
  <c r="AW67" i="2"/>
  <c r="BH11" i="6"/>
  <c r="AW11" i="6"/>
  <c r="BN11" i="6"/>
  <c r="BK11" i="6"/>
  <c r="BN70" i="2"/>
  <c r="AW70" i="2"/>
  <c r="BK70" i="2"/>
  <c r="BN66" i="2"/>
  <c r="AW66" i="2"/>
  <c r="BK66" i="2"/>
  <c r="BE131" i="3"/>
  <c r="BK131" i="3"/>
  <c r="BN131" i="3"/>
  <c r="AW131" i="3"/>
  <c r="BE140" i="4"/>
  <c r="AW140" i="4"/>
  <c r="BN140" i="4"/>
  <c r="BK140" i="4"/>
  <c r="BH18" i="6"/>
  <c r="BK18" i="6"/>
  <c r="BN18" i="6"/>
  <c r="AW18" i="6"/>
  <c r="BN75" i="2"/>
  <c r="AW75" i="2"/>
  <c r="BK75" i="2"/>
  <c r="BN74" i="2"/>
  <c r="AW74" i="2"/>
  <c r="BK74" i="2"/>
  <c r="AW184" i="4"/>
  <c r="BE184" i="4"/>
  <c r="BK184" i="4"/>
  <c r="BN184" i="4"/>
  <c r="AW73" i="2"/>
  <c r="BK73" i="2"/>
  <c r="BN73" i="2"/>
  <c r="BE188" i="4"/>
  <c r="BN188" i="4"/>
  <c r="AW188" i="4"/>
  <c r="BK188" i="4"/>
  <c r="BN42" i="3"/>
  <c r="BK42" i="3"/>
  <c r="BE42" i="3"/>
  <c r="AW42" i="3"/>
  <c r="BK138" i="4"/>
  <c r="BE138" i="4"/>
  <c r="AW138" i="4"/>
  <c r="BN138" i="4"/>
  <c r="BH10" i="6"/>
  <c r="BK10" i="6"/>
  <c r="BN10" i="6"/>
  <c r="AW10" i="6"/>
  <c r="BE198" i="4"/>
  <c r="BK198" i="4"/>
  <c r="BN198" i="4"/>
  <c r="AW198" i="4"/>
  <c r="AW158" i="4"/>
  <c r="BN158" i="4"/>
  <c r="BK158" i="4"/>
  <c r="BE158" i="4"/>
  <c r="BH23" i="8"/>
  <c r="BK23" i="8"/>
  <c r="BN23" i="8"/>
  <c r="AW23" i="8"/>
  <c r="BE161" i="4"/>
  <c r="AW161" i="4"/>
  <c r="BK161" i="4"/>
  <c r="BN161" i="4"/>
  <c r="BH19" i="6"/>
  <c r="BN19" i="6"/>
  <c r="BK19" i="6"/>
  <c r="AW19" i="6"/>
  <c r="AW62" i="2"/>
  <c r="BK62" i="2"/>
  <c r="BN62" i="2"/>
  <c r="BK196" i="4"/>
  <c r="BE196" i="4"/>
  <c r="AW196" i="4"/>
  <c r="BN196" i="4"/>
  <c r="BK36" i="9"/>
  <c r="BN36" i="9"/>
  <c r="BH36" i="9"/>
  <c r="BH82" i="8"/>
  <c r="BE72" i="14"/>
  <c r="AW72" i="14"/>
  <c r="BE281" i="4"/>
  <c r="BE272" i="4"/>
  <c r="BE274" i="4"/>
  <c r="BE273" i="4"/>
  <c r="BE279" i="4"/>
  <c r="BE278" i="4"/>
  <c r="BE277" i="4"/>
  <c r="BE276" i="4"/>
  <c r="BE282" i="4"/>
  <c r="BE271" i="4"/>
  <c r="BE275" i="4"/>
  <c r="BE280" i="4"/>
  <c r="BN24" i="2"/>
  <c r="BN18" i="2"/>
  <c r="BN39" i="2"/>
  <c r="BN27" i="2"/>
  <c r="BN37" i="2"/>
  <c r="BN79" i="2"/>
  <c r="AW15" i="2"/>
  <c r="AW19" i="2"/>
  <c r="BK36" i="2"/>
  <c r="BN50" i="2"/>
  <c r="BN53" i="2"/>
  <c r="AW29" i="2"/>
  <c r="BN78" i="2"/>
  <c r="BN55" i="2"/>
  <c r="I17" i="1"/>
  <c r="H12" i="1"/>
  <c r="H17" i="1"/>
  <c r="H19" i="1"/>
  <c r="H9" i="1"/>
  <c r="H21" i="1"/>
  <c r="H14" i="1"/>
  <c r="AW18" i="2"/>
  <c r="BK18" i="2"/>
  <c r="BN82" i="8"/>
  <c r="BN54" i="2"/>
  <c r="BK19" i="2"/>
  <c r="BN19" i="2"/>
  <c r="AW78" i="2"/>
  <c r="BK78" i="2"/>
  <c r="AW46" i="2"/>
  <c r="BN46" i="2"/>
  <c r="BK15" i="2"/>
  <c r="BK82" i="8"/>
  <c r="AW82" i="8"/>
  <c r="BN15" i="2"/>
  <c r="BK46" i="2"/>
  <c r="BK39" i="2"/>
  <c r="AW79" i="2"/>
  <c r="AW24" i="2"/>
  <c r="BK24" i="2"/>
  <c r="AW39" i="2"/>
  <c r="BK50" i="2"/>
  <c r="BK79" i="2"/>
  <c r="AW50" i="2"/>
  <c r="AW27" i="2"/>
  <c r="BK27" i="2"/>
  <c r="BN33" i="7"/>
  <c r="BK33" i="7"/>
  <c r="AW33" i="7"/>
  <c r="BE137" i="3"/>
  <c r="BN137" i="3"/>
  <c r="AW137" i="3"/>
  <c r="BK137" i="3"/>
  <c r="BK154" i="4"/>
  <c r="BE154" i="4"/>
  <c r="BN154" i="4"/>
  <c r="AW154" i="4"/>
  <c r="AW136" i="3"/>
  <c r="BK136" i="3"/>
  <c r="BN136" i="3"/>
  <c r="BE136" i="3"/>
  <c r="BK235" i="4"/>
  <c r="BE235" i="4"/>
  <c r="BN235" i="4"/>
  <c r="AW235" i="4"/>
  <c r="AW79" i="14"/>
  <c r="BK79" i="14"/>
  <c r="BN79" i="14"/>
  <c r="BE79" i="14"/>
  <c r="BE135" i="3"/>
  <c r="AW135" i="3"/>
  <c r="BN135" i="3"/>
  <c r="BK135" i="3"/>
  <c r="BN152" i="4"/>
  <c r="BE152" i="4"/>
  <c r="AW152" i="4"/>
  <c r="BK152" i="4"/>
  <c r="AW266" i="4"/>
  <c r="BN266" i="4"/>
  <c r="BK266" i="4"/>
  <c r="BE266" i="4"/>
  <c r="AW265" i="4"/>
  <c r="BN265" i="4"/>
  <c r="BK265" i="4"/>
  <c r="BE265" i="4"/>
  <c r="BE13" i="4"/>
  <c r="AW13" i="4"/>
  <c r="BK13" i="4"/>
  <c r="BN13" i="4"/>
  <c r="BN56" i="3"/>
  <c r="BE56" i="3"/>
  <c r="BK56" i="3"/>
  <c r="AW56" i="3"/>
  <c r="BN263" i="4"/>
  <c r="BE263" i="4"/>
  <c r="AW263" i="4"/>
  <c r="BK263" i="4"/>
  <c r="AW12" i="4"/>
  <c r="BE12" i="4"/>
  <c r="BN12" i="4"/>
  <c r="BK12" i="4"/>
  <c r="BE73" i="3"/>
  <c r="BN73" i="3"/>
  <c r="AW73" i="3"/>
  <c r="BK73" i="3"/>
  <c r="AW89" i="4"/>
  <c r="BE89" i="4"/>
  <c r="BN89" i="4"/>
  <c r="BK89" i="4"/>
  <c r="BN11" i="9"/>
  <c r="BE11" i="9"/>
  <c r="AW11" i="9"/>
  <c r="BK11" i="9"/>
  <c r="AW150" i="3"/>
  <c r="BE150" i="3"/>
  <c r="BN150" i="3"/>
  <c r="BK150" i="3"/>
  <c r="AW147" i="4"/>
  <c r="BE147" i="4"/>
  <c r="BK147" i="4"/>
  <c r="BN147" i="4"/>
  <c r="BK127" i="3"/>
  <c r="BE127" i="3"/>
  <c r="AW127" i="3"/>
  <c r="BN127" i="3"/>
  <c r="AW17" i="3"/>
  <c r="BE17" i="3"/>
  <c r="BK17" i="3"/>
  <c r="BN17" i="3"/>
  <c r="BE25" i="4"/>
  <c r="BK25" i="4"/>
  <c r="AW25" i="4"/>
  <c r="BN25" i="4"/>
  <c r="BE93" i="3"/>
  <c r="BK93" i="3"/>
  <c r="BN93" i="3"/>
  <c r="AW93" i="3"/>
  <c r="BN99" i="4"/>
  <c r="AW99" i="4"/>
  <c r="BK99" i="4"/>
  <c r="BE99" i="4"/>
  <c r="AW18" i="7"/>
  <c r="BN18" i="7"/>
  <c r="BK18" i="7"/>
  <c r="AW46" i="3"/>
  <c r="BK46" i="3"/>
  <c r="BE46" i="3"/>
  <c r="BN46" i="3"/>
  <c r="BN35" i="9"/>
  <c r="AW35" i="9"/>
  <c r="BK35" i="9"/>
  <c r="BE35" i="9"/>
  <c r="BK116" i="3"/>
  <c r="BN116" i="3"/>
  <c r="AW116" i="3"/>
  <c r="BE116" i="3"/>
  <c r="BK142" i="4"/>
  <c r="AW142" i="4"/>
  <c r="BN142" i="4"/>
  <c r="BE142" i="4"/>
  <c r="BK115" i="3"/>
  <c r="BE115" i="3"/>
  <c r="BN115" i="3"/>
  <c r="AW115" i="3"/>
  <c r="AW153" i="4"/>
  <c r="BN153" i="4"/>
  <c r="BK153" i="4"/>
  <c r="BE153" i="4"/>
  <c r="BN114" i="3"/>
  <c r="AW114" i="3"/>
  <c r="BK114" i="3"/>
  <c r="BE114" i="3"/>
  <c r="AW135" i="4"/>
  <c r="BN135" i="4"/>
  <c r="BK135" i="4"/>
  <c r="BE135" i="4"/>
  <c r="BE232" i="4"/>
  <c r="AW232" i="4"/>
  <c r="BK232" i="4"/>
  <c r="BN232" i="4"/>
  <c r="BE77" i="14"/>
  <c r="AW77" i="14"/>
  <c r="BK77" i="14"/>
  <c r="BN77" i="14"/>
  <c r="BK166" i="3"/>
  <c r="BE166" i="3"/>
  <c r="AW166" i="3"/>
  <c r="BN166" i="3"/>
  <c r="AW250" i="4"/>
  <c r="BE250" i="4"/>
  <c r="BK250" i="4"/>
  <c r="BN250" i="4"/>
  <c r="AW249" i="4"/>
  <c r="BE249" i="4"/>
  <c r="BK249" i="4"/>
  <c r="BN249" i="4"/>
  <c r="BN73" i="4"/>
  <c r="BK73" i="4"/>
  <c r="BE73" i="4"/>
  <c r="AW73" i="4"/>
  <c r="BN92" i="3"/>
  <c r="BK92" i="3"/>
  <c r="BE92" i="3"/>
  <c r="AW92" i="3"/>
  <c r="BE126" i="3"/>
  <c r="AW126" i="3"/>
  <c r="BN126" i="3"/>
  <c r="BK126" i="3"/>
  <c r="BK129" i="4"/>
  <c r="BE129" i="4"/>
  <c r="AW129" i="4"/>
  <c r="BN129" i="4"/>
  <c r="BK19" i="3"/>
  <c r="BE19" i="3"/>
  <c r="BN19" i="3"/>
  <c r="AW19" i="3"/>
  <c r="BK259" i="4"/>
  <c r="BN259" i="4"/>
  <c r="BE259" i="4"/>
  <c r="AW259" i="4"/>
  <c r="BE103" i="3"/>
  <c r="BN103" i="3"/>
  <c r="BK103" i="3"/>
  <c r="AW103" i="3"/>
  <c r="BN79" i="3"/>
  <c r="AW79" i="3"/>
  <c r="BK79" i="3"/>
  <c r="BE79" i="3"/>
  <c r="AW85" i="4"/>
  <c r="BE85" i="4"/>
  <c r="BK85" i="4"/>
  <c r="BN85" i="4"/>
  <c r="BN27" i="7"/>
  <c r="BK27" i="7"/>
  <c r="AW27" i="7"/>
  <c r="BK29" i="7"/>
  <c r="BN29" i="7"/>
  <c r="AW29" i="7"/>
  <c r="BE125" i="4"/>
  <c r="BK125" i="4"/>
  <c r="AW125" i="4"/>
  <c r="BN125" i="4"/>
  <c r="BK19" i="9"/>
  <c r="AW19" i="9"/>
  <c r="BN19" i="9"/>
  <c r="BE19" i="9"/>
  <c r="BN102" i="3"/>
  <c r="BK102" i="3"/>
  <c r="AW102" i="3"/>
  <c r="BE102" i="3"/>
  <c r="BE124" i="4"/>
  <c r="BN124" i="4"/>
  <c r="AW124" i="4"/>
  <c r="BK124" i="4"/>
  <c r="BE34" i="9"/>
  <c r="BN34" i="9"/>
  <c r="BK34" i="9"/>
  <c r="AW34" i="9"/>
  <c r="BK101" i="3"/>
  <c r="BE101" i="3"/>
  <c r="AW101" i="3"/>
  <c r="BN101" i="3"/>
  <c r="AW136" i="4"/>
  <c r="BE136" i="4"/>
  <c r="BK136" i="4"/>
  <c r="BN136" i="4"/>
  <c r="BE33" i="9"/>
  <c r="BN33" i="9"/>
  <c r="AW33" i="9"/>
  <c r="BK33" i="9"/>
  <c r="BK100" i="3"/>
  <c r="BE100" i="3"/>
  <c r="BN100" i="3"/>
  <c r="AW100" i="3"/>
  <c r="BN121" i="4"/>
  <c r="BK121" i="4"/>
  <c r="BE121" i="4"/>
  <c r="AW121" i="4"/>
  <c r="BE31" i="9"/>
  <c r="AW31" i="9"/>
  <c r="BN31" i="9"/>
  <c r="BK31" i="9"/>
  <c r="AW151" i="4"/>
  <c r="BN151" i="4"/>
  <c r="BK151" i="4"/>
  <c r="BE151" i="4"/>
  <c r="BE153" i="3"/>
  <c r="BK153" i="3"/>
  <c r="BN153" i="3"/>
  <c r="AW153" i="3"/>
  <c r="BN231" i="4"/>
  <c r="BE231" i="4"/>
  <c r="AW231" i="4"/>
  <c r="BK231" i="4"/>
  <c r="BK76" i="14"/>
  <c r="BE76" i="14"/>
  <c r="BN76" i="14"/>
  <c r="AW76" i="14"/>
  <c r="BE165" i="3"/>
  <c r="AW165" i="3"/>
  <c r="BK165" i="3"/>
  <c r="BN165" i="3"/>
  <c r="AW230" i="4"/>
  <c r="BK230" i="4"/>
  <c r="BE230" i="4"/>
  <c r="BN230" i="4"/>
  <c r="BK75" i="14"/>
  <c r="BN75" i="14"/>
  <c r="AW75" i="14"/>
  <c r="BE75" i="14"/>
  <c r="BE110" i="3"/>
  <c r="BN110" i="3"/>
  <c r="AW110" i="3"/>
  <c r="BK110" i="3"/>
  <c r="BN58" i="4"/>
  <c r="AW58" i="4"/>
  <c r="BK58" i="4"/>
  <c r="BE58" i="4"/>
  <c r="BN238" i="4"/>
  <c r="BE238" i="4"/>
  <c r="AW238" i="4"/>
  <c r="BK238" i="4"/>
  <c r="BE109" i="3"/>
  <c r="AW109" i="3"/>
  <c r="BK109" i="3"/>
  <c r="BN109" i="3"/>
  <c r="BE115" i="4"/>
  <c r="BK115" i="4"/>
  <c r="BN115" i="4"/>
  <c r="AW115" i="4"/>
  <c r="BE40" i="9"/>
  <c r="BN40" i="9"/>
  <c r="AW40" i="9"/>
  <c r="BK40" i="9"/>
  <c r="BK245" i="4"/>
  <c r="BE245" i="4"/>
  <c r="BN245" i="4"/>
  <c r="AW245" i="4"/>
  <c r="BK255" i="4"/>
  <c r="AW255" i="4"/>
  <c r="BE255" i="4"/>
  <c r="BN255" i="4"/>
  <c r="BK67" i="3"/>
  <c r="BN67" i="3"/>
  <c r="AW67" i="3"/>
  <c r="BE67" i="3"/>
  <c r="BK70" i="4"/>
  <c r="BN70" i="4"/>
  <c r="AW70" i="4"/>
  <c r="BE70" i="4"/>
  <c r="BN28" i="7"/>
  <c r="AW28" i="7"/>
  <c r="BK28" i="7"/>
  <c r="AW111" i="4"/>
  <c r="BK111" i="4"/>
  <c r="BE111" i="4"/>
  <c r="BN111" i="4"/>
  <c r="AW123" i="3"/>
  <c r="BK123" i="3"/>
  <c r="BN123" i="3"/>
  <c r="BE123" i="3"/>
  <c r="BN90" i="3"/>
  <c r="BE90" i="3"/>
  <c r="BK90" i="3"/>
  <c r="AW90" i="3"/>
  <c r="AW109" i="4"/>
  <c r="BE109" i="4"/>
  <c r="BN109" i="4"/>
  <c r="BK109" i="4"/>
  <c r="AW18" i="9"/>
  <c r="BK18" i="9"/>
  <c r="BE18" i="9"/>
  <c r="BN18" i="9"/>
  <c r="BK89" i="3"/>
  <c r="BE89" i="3"/>
  <c r="AW89" i="3"/>
  <c r="BN89" i="3"/>
  <c r="AW122" i="4"/>
  <c r="BN122" i="4"/>
  <c r="BE122" i="4"/>
  <c r="BK122" i="4"/>
  <c r="AW17" i="9"/>
  <c r="BE17" i="9"/>
  <c r="BK17" i="9"/>
  <c r="BN17" i="9"/>
  <c r="BN87" i="3"/>
  <c r="BK87" i="3"/>
  <c r="AW87" i="3"/>
  <c r="BE87" i="3"/>
  <c r="BN107" i="4"/>
  <c r="AW107" i="4"/>
  <c r="BK107" i="4"/>
  <c r="BE107" i="4"/>
  <c r="BK16" i="9"/>
  <c r="BE16" i="9"/>
  <c r="BN16" i="9"/>
  <c r="AW16" i="9"/>
  <c r="BN134" i="4"/>
  <c r="BK134" i="4"/>
  <c r="BE134" i="4"/>
  <c r="AW134" i="4"/>
  <c r="AW8" i="9"/>
  <c r="BN8" i="9"/>
  <c r="BE8" i="9"/>
  <c r="BK8" i="9"/>
  <c r="AW133" i="3"/>
  <c r="BK133" i="3"/>
  <c r="BE133" i="3"/>
  <c r="BN133" i="3"/>
  <c r="BN150" i="4"/>
  <c r="BE150" i="4"/>
  <c r="BK150" i="4"/>
  <c r="AW150" i="4"/>
  <c r="BE152" i="3"/>
  <c r="AW152" i="3"/>
  <c r="BN152" i="3"/>
  <c r="BK152" i="3"/>
  <c r="BK149" i="4"/>
  <c r="AW149" i="4"/>
  <c r="BN149" i="4"/>
  <c r="BE149" i="4"/>
  <c r="BK70" i="3"/>
  <c r="BN70" i="3"/>
  <c r="AW70" i="3"/>
  <c r="BE70" i="3"/>
  <c r="BN45" i="4"/>
  <c r="AW45" i="4"/>
  <c r="BK45" i="4"/>
  <c r="BE45" i="4"/>
  <c r="AW95" i="3"/>
  <c r="BE95" i="3"/>
  <c r="BN95" i="3"/>
  <c r="BK95" i="3"/>
  <c r="AW101" i="4"/>
  <c r="BN101" i="4"/>
  <c r="BK101" i="4"/>
  <c r="BE101" i="4"/>
  <c r="AW25" i="9"/>
  <c r="BK25" i="9"/>
  <c r="BN25" i="9"/>
  <c r="BE25" i="9"/>
  <c r="BK162" i="3"/>
  <c r="BN162" i="3"/>
  <c r="BE162" i="3"/>
  <c r="AW162" i="3"/>
  <c r="BE169" i="4"/>
  <c r="BN169" i="4"/>
  <c r="BK169" i="4"/>
  <c r="AW169" i="4"/>
  <c r="AW113" i="3"/>
  <c r="BE113" i="3"/>
  <c r="BN113" i="3"/>
  <c r="BK113" i="3"/>
  <c r="BK48" i="3"/>
  <c r="AW48" i="3"/>
  <c r="BN48" i="3"/>
  <c r="BE48" i="3"/>
  <c r="BE55" i="4"/>
  <c r="BN55" i="4"/>
  <c r="AW55" i="4"/>
  <c r="BK55" i="4"/>
  <c r="BK26" i="7"/>
  <c r="BN26" i="7"/>
  <c r="AW26" i="7"/>
  <c r="BK97" i="4"/>
  <c r="BN97" i="4"/>
  <c r="AW97" i="4"/>
  <c r="BE97" i="4"/>
  <c r="BK40" i="4"/>
  <c r="BE40" i="4"/>
  <c r="AW40" i="4"/>
  <c r="BN40" i="4"/>
  <c r="BE76" i="3"/>
  <c r="BK76" i="3"/>
  <c r="AW76" i="3"/>
  <c r="BN76" i="3"/>
  <c r="BE96" i="4"/>
  <c r="BK96" i="4"/>
  <c r="AW96" i="4"/>
  <c r="BN96" i="4"/>
  <c r="BK78" i="3"/>
  <c r="AW78" i="3"/>
  <c r="BN78" i="3"/>
  <c r="BE78" i="3"/>
  <c r="BK75" i="3"/>
  <c r="BN75" i="3"/>
  <c r="BE75" i="3"/>
  <c r="AW75" i="3"/>
  <c r="AW108" i="4"/>
  <c r="BE108" i="4"/>
  <c r="BK108" i="4"/>
  <c r="BN108" i="4"/>
  <c r="BN63" i="3"/>
  <c r="BE63" i="3"/>
  <c r="AW63" i="3"/>
  <c r="BK63" i="3"/>
  <c r="BE74" i="3"/>
  <c r="BK74" i="3"/>
  <c r="AW74" i="3"/>
  <c r="BN74" i="3"/>
  <c r="BK93" i="4"/>
  <c r="BE93" i="4"/>
  <c r="AW93" i="4"/>
  <c r="BN93" i="4"/>
  <c r="BE104" i="3"/>
  <c r="AW104" i="3"/>
  <c r="BK104" i="3"/>
  <c r="BN104" i="3"/>
  <c r="BK119" i="4"/>
  <c r="BE119" i="4"/>
  <c r="AW119" i="4"/>
  <c r="BN119" i="4"/>
  <c r="BK30" i="9"/>
  <c r="BE30" i="9"/>
  <c r="AW30" i="9"/>
  <c r="BN30" i="9"/>
  <c r="BE112" i="3"/>
  <c r="BK112" i="3"/>
  <c r="BN112" i="3"/>
  <c r="AW112" i="3"/>
  <c r="BK133" i="4"/>
  <c r="BN133" i="4"/>
  <c r="BE133" i="4"/>
  <c r="AW133" i="4"/>
  <c r="BE132" i="3"/>
  <c r="BN132" i="3"/>
  <c r="AW132" i="3"/>
  <c r="BK132" i="3"/>
  <c r="BK132" i="4"/>
  <c r="BN132" i="4"/>
  <c r="BE132" i="4"/>
  <c r="AW132" i="4"/>
  <c r="BK31" i="3"/>
  <c r="AW31" i="3"/>
  <c r="BN31" i="3"/>
  <c r="BE31" i="3"/>
  <c r="BE27" i="4"/>
  <c r="BK27" i="4"/>
  <c r="AW27" i="4"/>
  <c r="BN27" i="4"/>
  <c r="BN91" i="3"/>
  <c r="BE91" i="3"/>
  <c r="AW91" i="3"/>
  <c r="BK91" i="3"/>
  <c r="BN81" i="3"/>
  <c r="AW81" i="3"/>
  <c r="BK81" i="3"/>
  <c r="BE81" i="3"/>
  <c r="BE88" i="4"/>
  <c r="BK88" i="4"/>
  <c r="AW88" i="4"/>
  <c r="BN88" i="4"/>
  <c r="AW10" i="9"/>
  <c r="BK10" i="9"/>
  <c r="BN10" i="9"/>
  <c r="BE10" i="9"/>
  <c r="BE143" i="3"/>
  <c r="AW143" i="3"/>
  <c r="BK143" i="3"/>
  <c r="BN143" i="3"/>
  <c r="AW146" i="4"/>
  <c r="BE146" i="4"/>
  <c r="BK146" i="4"/>
  <c r="BN146" i="4"/>
  <c r="BK39" i="9"/>
  <c r="BN39" i="9"/>
  <c r="BE39" i="9"/>
  <c r="AW39" i="9"/>
  <c r="BK164" i="3"/>
  <c r="AW164" i="3"/>
  <c r="BN164" i="3"/>
  <c r="BE164" i="3"/>
  <c r="BK28" i="3"/>
  <c r="AW28" i="3"/>
  <c r="BE28" i="3"/>
  <c r="BN28" i="3"/>
  <c r="AW42" i="4"/>
  <c r="BK42" i="4"/>
  <c r="BE42" i="4"/>
  <c r="BN42" i="4"/>
  <c r="BK30" i="7"/>
  <c r="AW30" i="7"/>
  <c r="BN30" i="7"/>
  <c r="AW8" i="8"/>
  <c r="BN8" i="8"/>
  <c r="BK8" i="8"/>
  <c r="BK14" i="7"/>
  <c r="BN14" i="7"/>
  <c r="AW14" i="7"/>
  <c r="BK65" i="4"/>
  <c r="AW65" i="4"/>
  <c r="BE65" i="4"/>
  <c r="BN65" i="4"/>
  <c r="BE59" i="3"/>
  <c r="BN59" i="3"/>
  <c r="BK59" i="3"/>
  <c r="AW59" i="3"/>
  <c r="BK82" i="4"/>
  <c r="AW82" i="4"/>
  <c r="BE82" i="4"/>
  <c r="BN82" i="4"/>
  <c r="BN112" i="4"/>
  <c r="BE112" i="4"/>
  <c r="BK112" i="4"/>
  <c r="AW112" i="4"/>
  <c r="BE58" i="3"/>
  <c r="AW58" i="3"/>
  <c r="BN58" i="3"/>
  <c r="BK58" i="3"/>
  <c r="AW95" i="4"/>
  <c r="BE95" i="4"/>
  <c r="BK95" i="4"/>
  <c r="BN95" i="4"/>
  <c r="BE126" i="4"/>
  <c r="BK126" i="4"/>
  <c r="AW126" i="4"/>
  <c r="BN126" i="4"/>
  <c r="BN57" i="3"/>
  <c r="BE57" i="3"/>
  <c r="AW57" i="3"/>
  <c r="BK57" i="3"/>
  <c r="AW80" i="4"/>
  <c r="BN80" i="4"/>
  <c r="BE80" i="4"/>
  <c r="BK80" i="4"/>
  <c r="BN166" i="4"/>
  <c r="BK166" i="4"/>
  <c r="BE166" i="4"/>
  <c r="AW166" i="4"/>
  <c r="AW106" i="4"/>
  <c r="BN106" i="4"/>
  <c r="BK106" i="4"/>
  <c r="BE106" i="4"/>
  <c r="BE15" i="9"/>
  <c r="AW15" i="9"/>
  <c r="BN15" i="9"/>
  <c r="BK15" i="9"/>
  <c r="BN98" i="3"/>
  <c r="AW98" i="3"/>
  <c r="BE98" i="3"/>
  <c r="BK98" i="3"/>
  <c r="BK118" i="4"/>
  <c r="AW118" i="4"/>
  <c r="BN118" i="4"/>
  <c r="BE118" i="4"/>
  <c r="BN29" i="9"/>
  <c r="BE29" i="9"/>
  <c r="BK29" i="9"/>
  <c r="AW29" i="9"/>
  <c r="BE111" i="3"/>
  <c r="AW111" i="3"/>
  <c r="BN111" i="3"/>
  <c r="BK111" i="3"/>
  <c r="BE117" i="4"/>
  <c r="AW117" i="4"/>
  <c r="BN117" i="4"/>
  <c r="BK117" i="4"/>
  <c r="AW42" i="9"/>
  <c r="BN42" i="9"/>
  <c r="BK42" i="9"/>
  <c r="BE42" i="9"/>
  <c r="BN262" i="4"/>
  <c r="AW262" i="4"/>
  <c r="BK262" i="4"/>
  <c r="BE262" i="4"/>
  <c r="BE10" i="4"/>
  <c r="BN10" i="4"/>
  <c r="BK10" i="4"/>
  <c r="AW10" i="4"/>
  <c r="BK143" i="4"/>
  <c r="BN143" i="4"/>
  <c r="BE143" i="4"/>
  <c r="AW143" i="4"/>
  <c r="AW69" i="3"/>
  <c r="BE69" i="3"/>
  <c r="BK69" i="3"/>
  <c r="BN69" i="3"/>
  <c r="BK72" i="4"/>
  <c r="AW72" i="4"/>
  <c r="BE72" i="4"/>
  <c r="BN72" i="4"/>
  <c r="BN15" i="3"/>
  <c r="BE15" i="3"/>
  <c r="BK15" i="3"/>
  <c r="AW15" i="3"/>
  <c r="BN125" i="3"/>
  <c r="AW125" i="3"/>
  <c r="BK125" i="3"/>
  <c r="BE125" i="3"/>
  <c r="BK128" i="4"/>
  <c r="BE128" i="4"/>
  <c r="BN128" i="4"/>
  <c r="AW128" i="4"/>
  <c r="AW24" i="9"/>
  <c r="BE24" i="9"/>
  <c r="BK24" i="9"/>
  <c r="BN24" i="9"/>
  <c r="BN96" i="3"/>
  <c r="BK96" i="3"/>
  <c r="AW96" i="3"/>
  <c r="BE96" i="3"/>
  <c r="BN16" i="3"/>
  <c r="BK16" i="3"/>
  <c r="AW16" i="3"/>
  <c r="BE16" i="3"/>
  <c r="BE24" i="4"/>
  <c r="BK24" i="4"/>
  <c r="AW24" i="4"/>
  <c r="BN24" i="4"/>
  <c r="BN31" i="7"/>
  <c r="AW31" i="7"/>
  <c r="BK31" i="7"/>
  <c r="AW20" i="7"/>
  <c r="BN20" i="7"/>
  <c r="BK20" i="7"/>
  <c r="BN23" i="7"/>
  <c r="BK23" i="7"/>
  <c r="AW23" i="7"/>
  <c r="AW52" i="4"/>
  <c r="BK52" i="4"/>
  <c r="BE52" i="4"/>
  <c r="BN52" i="4"/>
  <c r="BN158" i="3"/>
  <c r="BE158" i="3"/>
  <c r="BK158" i="3"/>
  <c r="AW158" i="3"/>
  <c r="AW45" i="3"/>
  <c r="BN45" i="3"/>
  <c r="BK45" i="3"/>
  <c r="BE45" i="3"/>
  <c r="BK64" i="4"/>
  <c r="AW64" i="4"/>
  <c r="BE64" i="4"/>
  <c r="BN64" i="4"/>
  <c r="BN44" i="3"/>
  <c r="BK44" i="3"/>
  <c r="BE44" i="3"/>
  <c r="AW44" i="3"/>
  <c r="BK81" i="4"/>
  <c r="BE81" i="4"/>
  <c r="BN81" i="4"/>
  <c r="AW81" i="4"/>
  <c r="BE37" i="3"/>
  <c r="BK37" i="3"/>
  <c r="BN37" i="3"/>
  <c r="AW37" i="3"/>
  <c r="BK62" i="4"/>
  <c r="BE62" i="4"/>
  <c r="BN62" i="4"/>
  <c r="AW62" i="4"/>
  <c r="AW92" i="4"/>
  <c r="BK92" i="4"/>
  <c r="BE92" i="4"/>
  <c r="BN92" i="4"/>
  <c r="BE54" i="4"/>
  <c r="BN54" i="4"/>
  <c r="BK54" i="4"/>
  <c r="AW54" i="4"/>
  <c r="BN85" i="3"/>
  <c r="BE85" i="3"/>
  <c r="AW85" i="3"/>
  <c r="BK85" i="3"/>
  <c r="AW105" i="4"/>
  <c r="BK105" i="4"/>
  <c r="BE105" i="4"/>
  <c r="BN105" i="4"/>
  <c r="BE14" i="9"/>
  <c r="AW14" i="9"/>
  <c r="BK14" i="9"/>
  <c r="BN14" i="9"/>
  <c r="BK97" i="3"/>
  <c r="BN97" i="3"/>
  <c r="BE97" i="3"/>
  <c r="AW97" i="3"/>
  <c r="AW104" i="4"/>
  <c r="BK104" i="4"/>
  <c r="BN104" i="4"/>
  <c r="BE104" i="4"/>
  <c r="BN27" i="9"/>
  <c r="AW27" i="9"/>
  <c r="BK27" i="9"/>
  <c r="BE27" i="9"/>
  <c r="AW248" i="4"/>
  <c r="BE248" i="4"/>
  <c r="BK248" i="4"/>
  <c r="BN248" i="4"/>
  <c r="BN167" i="3"/>
  <c r="BK167" i="3"/>
  <c r="AW167" i="3"/>
  <c r="BE167" i="3"/>
  <c r="AW50" i="3"/>
  <c r="BK50" i="3"/>
  <c r="BN50" i="3"/>
  <c r="BE50" i="3"/>
  <c r="BK57" i="4"/>
  <c r="BN57" i="4"/>
  <c r="BE57" i="4"/>
  <c r="AW57" i="4"/>
  <c r="BK98" i="4"/>
  <c r="BN98" i="4"/>
  <c r="AW98" i="4"/>
  <c r="BE98" i="4"/>
  <c r="BN108" i="3"/>
  <c r="BK108" i="3"/>
  <c r="AW108" i="3"/>
  <c r="BE108" i="3"/>
  <c r="BE114" i="4"/>
  <c r="BK114" i="4"/>
  <c r="BN114" i="4"/>
  <c r="AW114" i="4"/>
  <c r="AW9" i="9"/>
  <c r="BK9" i="9"/>
  <c r="BE9" i="9"/>
  <c r="BN9" i="9"/>
  <c r="BE51" i="3"/>
  <c r="BK51" i="3"/>
  <c r="AW51" i="3"/>
  <c r="BN51" i="3"/>
  <c r="AW258" i="4"/>
  <c r="BN258" i="4"/>
  <c r="BE258" i="4"/>
  <c r="BK258" i="4"/>
  <c r="BK22" i="7"/>
  <c r="AW22" i="7"/>
  <c r="BN22" i="7"/>
  <c r="BE21" i="9"/>
  <c r="AW21" i="9"/>
  <c r="BK21" i="9"/>
  <c r="BN21" i="9"/>
  <c r="BE19" i="4"/>
  <c r="AW19" i="4"/>
  <c r="BN19" i="4"/>
  <c r="BK19" i="4"/>
  <c r="BK14" i="3"/>
  <c r="BE14" i="3"/>
  <c r="AW14" i="3"/>
  <c r="BN14" i="3"/>
  <c r="BE25" i="3"/>
  <c r="BN25" i="3"/>
  <c r="AW25" i="3"/>
  <c r="BK25" i="3"/>
  <c r="BE51" i="4"/>
  <c r="BN51" i="4"/>
  <c r="BK51" i="4"/>
  <c r="AW51" i="4"/>
  <c r="AW26" i="3"/>
  <c r="BK26" i="3"/>
  <c r="BN26" i="3"/>
  <c r="BE26" i="3"/>
  <c r="BK24" i="3"/>
  <c r="AW24" i="3"/>
  <c r="BN24" i="3"/>
  <c r="BE24" i="3"/>
  <c r="BN63" i="4"/>
  <c r="BK63" i="4"/>
  <c r="BE63" i="4"/>
  <c r="AW63" i="4"/>
  <c r="BE23" i="3"/>
  <c r="AW23" i="3"/>
  <c r="BK23" i="3"/>
  <c r="BN23" i="3"/>
  <c r="BE49" i="4"/>
  <c r="BK49" i="4"/>
  <c r="BN49" i="4"/>
  <c r="AW49" i="4"/>
  <c r="BK77" i="3"/>
  <c r="AW77" i="3"/>
  <c r="BE77" i="3"/>
  <c r="BN77" i="3"/>
  <c r="AW76" i="4"/>
  <c r="BK76" i="4"/>
  <c r="BE76" i="4"/>
  <c r="BN76" i="4"/>
  <c r="AW72" i="3"/>
  <c r="BK72" i="3"/>
  <c r="BE72" i="3"/>
  <c r="BN72" i="3"/>
  <c r="BE91" i="4"/>
  <c r="AW91" i="4"/>
  <c r="BK91" i="4"/>
  <c r="BN91" i="4"/>
  <c r="AW159" i="3"/>
  <c r="BN159" i="3"/>
  <c r="BK159" i="3"/>
  <c r="BE159" i="3"/>
  <c r="AW84" i="3"/>
  <c r="BN84" i="3"/>
  <c r="BK84" i="3"/>
  <c r="BE84" i="3"/>
  <c r="AW90" i="4"/>
  <c r="BE90" i="4"/>
  <c r="BK90" i="4"/>
  <c r="BN90" i="4"/>
  <c r="BK12" i="9"/>
  <c r="BN12" i="9"/>
  <c r="AW12" i="9"/>
  <c r="BE12" i="9"/>
  <c r="BE229" i="4"/>
  <c r="AW229" i="4"/>
  <c r="BK229" i="4"/>
  <c r="BN229" i="4"/>
  <c r="BN74" i="14"/>
  <c r="BK74" i="14"/>
  <c r="BE74" i="14"/>
  <c r="AW74" i="14"/>
  <c r="BE99" i="3"/>
  <c r="BN99" i="3"/>
  <c r="AW99" i="3"/>
  <c r="BK99" i="3"/>
  <c r="BN30" i="3"/>
  <c r="BK30" i="3"/>
  <c r="BE30" i="3"/>
  <c r="AW30" i="3"/>
  <c r="BN44" i="4"/>
  <c r="AW44" i="4"/>
  <c r="BK44" i="4"/>
  <c r="BE44" i="4"/>
  <c r="BN94" i="3"/>
  <c r="BE94" i="3"/>
  <c r="AW94" i="3"/>
  <c r="BK94" i="3"/>
  <c r="BE100" i="4"/>
  <c r="BN100" i="4"/>
  <c r="BK100" i="4"/>
  <c r="AW100" i="4"/>
  <c r="AW243" i="4"/>
  <c r="BN243" i="4"/>
  <c r="BK243" i="4"/>
  <c r="BE243" i="4"/>
  <c r="BK25" i="7"/>
  <c r="AW25" i="7"/>
  <c r="BN25" i="7"/>
  <c r="BN17" i="7"/>
  <c r="BK17" i="7"/>
  <c r="AW17" i="7"/>
  <c r="BK47" i="3"/>
  <c r="BE47" i="3"/>
  <c r="BN47" i="3"/>
  <c r="AW47" i="3"/>
  <c r="BK72" i="14"/>
  <c r="BN72" i="14"/>
  <c r="BN83" i="4"/>
  <c r="BE83" i="4"/>
  <c r="AW83" i="4"/>
  <c r="BK83" i="4"/>
  <c r="BK13" i="3"/>
  <c r="BN13" i="3"/>
  <c r="BE13" i="3"/>
  <c r="AW13" i="3"/>
  <c r="BN38" i="4"/>
  <c r="AW38" i="4"/>
  <c r="BE38" i="4"/>
  <c r="BK38" i="4"/>
  <c r="AW39" i="4"/>
  <c r="BN39" i="4"/>
  <c r="BE39" i="4"/>
  <c r="BK39" i="4"/>
  <c r="BN12" i="3"/>
  <c r="BK12" i="3"/>
  <c r="AW12" i="3"/>
  <c r="BE12" i="3"/>
  <c r="BK50" i="4"/>
  <c r="BN50" i="4"/>
  <c r="BE50" i="4"/>
  <c r="AW50" i="4"/>
  <c r="BK11" i="3"/>
  <c r="BN11" i="3"/>
  <c r="BE11" i="3"/>
  <c r="AW11" i="3"/>
  <c r="BN36" i="4"/>
  <c r="AW36" i="4"/>
  <c r="BE36" i="4"/>
  <c r="BK36" i="4"/>
  <c r="BN157" i="4"/>
  <c r="BE157" i="4"/>
  <c r="AW157" i="4"/>
  <c r="BK157" i="4"/>
  <c r="BE61" i="4"/>
  <c r="BK61" i="4"/>
  <c r="AW61" i="4"/>
  <c r="BN61" i="4"/>
  <c r="BE36" i="9"/>
  <c r="AW36" i="9"/>
  <c r="AW54" i="3"/>
  <c r="BE54" i="3"/>
  <c r="BN54" i="3"/>
  <c r="BK54" i="3"/>
  <c r="AW75" i="4"/>
  <c r="BN75" i="4"/>
  <c r="BE75" i="4"/>
  <c r="BK75" i="4"/>
  <c r="AW84" i="4"/>
  <c r="BK84" i="4"/>
  <c r="BE84" i="4"/>
  <c r="BN84" i="4"/>
  <c r="BN71" i="3"/>
  <c r="BK71" i="3"/>
  <c r="BE71" i="3"/>
  <c r="AW71" i="3"/>
  <c r="BK74" i="4"/>
  <c r="BE74" i="4"/>
  <c r="BN74" i="4"/>
  <c r="AW74" i="4"/>
  <c r="AW141" i="3"/>
  <c r="BN141" i="3"/>
  <c r="BE141" i="3"/>
  <c r="BK141" i="3"/>
  <c r="BN148" i="4"/>
  <c r="AW148" i="4"/>
  <c r="BE148" i="4"/>
  <c r="BK148" i="4"/>
  <c r="BE151" i="3"/>
  <c r="BK151" i="3"/>
  <c r="BN151" i="3"/>
  <c r="AW151" i="3"/>
  <c r="BK18" i="3"/>
  <c r="BN18" i="3"/>
  <c r="AW18" i="3"/>
  <c r="BE18" i="3"/>
  <c r="BK26" i="4"/>
  <c r="AW26" i="4"/>
  <c r="BE26" i="4"/>
  <c r="BN26" i="4"/>
  <c r="BK62" i="3"/>
  <c r="BE62" i="3"/>
  <c r="BN62" i="3"/>
  <c r="AW62" i="3"/>
  <c r="BN80" i="3"/>
  <c r="AW80" i="3"/>
  <c r="BE80" i="3"/>
  <c r="BK80" i="3"/>
  <c r="BN86" i="4"/>
  <c r="AW86" i="4"/>
  <c r="BE86" i="4"/>
  <c r="BK86" i="4"/>
  <c r="BK27" i="3"/>
  <c r="AW27" i="3"/>
  <c r="BN27" i="3"/>
  <c r="BE27" i="3"/>
  <c r="BK160" i="3"/>
  <c r="BE160" i="3"/>
  <c r="BN160" i="3"/>
  <c r="AW160" i="3"/>
  <c r="BN168" i="4"/>
  <c r="BK168" i="4"/>
  <c r="AW168" i="4"/>
  <c r="BE168" i="4"/>
  <c r="BN34" i="7"/>
  <c r="BK34" i="7"/>
  <c r="AW34" i="7"/>
  <c r="BK20" i="4"/>
  <c r="AW20" i="4"/>
  <c r="BE20" i="4"/>
  <c r="BN20" i="4"/>
  <c r="BN8" i="3"/>
  <c r="BE8" i="3"/>
  <c r="AW8" i="3"/>
  <c r="BK8" i="3"/>
  <c r="BK269" i="4"/>
  <c r="AW269" i="4"/>
  <c r="BN269" i="4"/>
  <c r="BE269" i="4"/>
  <c r="BE18" i="4"/>
  <c r="BK18" i="4"/>
  <c r="BN18" i="4"/>
  <c r="AW18" i="4"/>
  <c r="AW8" i="4"/>
  <c r="BK8" i="4"/>
  <c r="BN8" i="4"/>
  <c r="BE8" i="4"/>
  <c r="BK37" i="4"/>
  <c r="AW37" i="4"/>
  <c r="BE37" i="4"/>
  <c r="BN37" i="4"/>
  <c r="BN267" i="4"/>
  <c r="AW267" i="4"/>
  <c r="BK267" i="4"/>
  <c r="BE267" i="4"/>
  <c r="AW15" i="4"/>
  <c r="BE15" i="4"/>
  <c r="BK15" i="4"/>
  <c r="BN15" i="4"/>
  <c r="BK154" i="3"/>
  <c r="BE154" i="3"/>
  <c r="BN154" i="3"/>
  <c r="AW154" i="3"/>
  <c r="BN48" i="4"/>
  <c r="BK48" i="4"/>
  <c r="AW48" i="4"/>
  <c r="BE48" i="4"/>
  <c r="AW122" i="3"/>
  <c r="BE122" i="3"/>
  <c r="BK122" i="3"/>
  <c r="BN122" i="3"/>
  <c r="BK33" i="3"/>
  <c r="BN33" i="3"/>
  <c r="AW33" i="3"/>
  <c r="BE33" i="3"/>
  <c r="AW60" i="4"/>
  <c r="BN60" i="4"/>
  <c r="BK60" i="4"/>
  <c r="BE60" i="4"/>
  <c r="BK52" i="3"/>
  <c r="AW52" i="3"/>
  <c r="BE52" i="3"/>
  <c r="BN52" i="3"/>
  <c r="AW59" i="4"/>
  <c r="BE59" i="4"/>
  <c r="BN59" i="4"/>
  <c r="BK59" i="4"/>
  <c r="BK144" i="4"/>
  <c r="AW144" i="4"/>
  <c r="BN144" i="4"/>
  <c r="BE144" i="4"/>
  <c r="AW130" i="4"/>
  <c r="BE130" i="4"/>
  <c r="BK130" i="4"/>
  <c r="BN130" i="4"/>
  <c r="AW83" i="3"/>
  <c r="BE83" i="3"/>
  <c r="BN83" i="3"/>
  <c r="BK83" i="3"/>
  <c r="BE261" i="4"/>
  <c r="BN261" i="4"/>
  <c r="BK261" i="4"/>
  <c r="AW261" i="4"/>
  <c r="AW9" i="4"/>
  <c r="BE9" i="4"/>
  <c r="BK9" i="4"/>
  <c r="BN9" i="4"/>
  <c r="BK237" i="4"/>
  <c r="AW237" i="4"/>
  <c r="BN237" i="4"/>
  <c r="BE237" i="4"/>
  <c r="BE68" i="3"/>
  <c r="BN68" i="3"/>
  <c r="BK68" i="3"/>
  <c r="AW68" i="3"/>
  <c r="BK71" i="4"/>
  <c r="AW71" i="4"/>
  <c r="BE71" i="4"/>
  <c r="BN71" i="4"/>
  <c r="AW256" i="4"/>
  <c r="BK256" i="4"/>
  <c r="BE256" i="4"/>
  <c r="BN256" i="4"/>
  <c r="BN142" i="3"/>
  <c r="BE142" i="3"/>
  <c r="BK142" i="3"/>
  <c r="AW142" i="3"/>
  <c r="AW145" i="4"/>
  <c r="BN145" i="4"/>
  <c r="BK145" i="4"/>
  <c r="BE145" i="4"/>
  <c r="BN38" i="9"/>
  <c r="BE38" i="9"/>
  <c r="AW38" i="9"/>
  <c r="BK38" i="9"/>
  <c r="BN21" i="7"/>
  <c r="BK21" i="7"/>
  <c r="AW21" i="7"/>
  <c r="BN15" i="7"/>
  <c r="BK15" i="7"/>
  <c r="AW15" i="7"/>
  <c r="AW81" i="14"/>
  <c r="BN81" i="14"/>
  <c r="BE81" i="14"/>
  <c r="BK81" i="14"/>
  <c r="BE171" i="3"/>
  <c r="BK171" i="3"/>
  <c r="AW171" i="3"/>
  <c r="BN171" i="3"/>
  <c r="BK254" i="4"/>
  <c r="BN254" i="4"/>
  <c r="BE254" i="4"/>
  <c r="AW254" i="4"/>
  <c r="BK170" i="3"/>
  <c r="BE170" i="3"/>
  <c r="AW170" i="3"/>
  <c r="BN170" i="3"/>
  <c r="AW268" i="4"/>
  <c r="BE268" i="4"/>
  <c r="BN268" i="4"/>
  <c r="BK268" i="4"/>
  <c r="BN16" i="4"/>
  <c r="BK16" i="4"/>
  <c r="BE16" i="4"/>
  <c r="AW16" i="4"/>
  <c r="BN168" i="3"/>
  <c r="BK168" i="3"/>
  <c r="AW168" i="3"/>
  <c r="BE168" i="3"/>
  <c r="BK252" i="4"/>
  <c r="BN252" i="4"/>
  <c r="AW252" i="4"/>
  <c r="BE252" i="4"/>
  <c r="BK86" i="3"/>
  <c r="BN86" i="3"/>
  <c r="AW86" i="3"/>
  <c r="BE86" i="3"/>
  <c r="BN35" i="4"/>
  <c r="BE35" i="4"/>
  <c r="AW35" i="4"/>
  <c r="BK35" i="4"/>
  <c r="BN22" i="3"/>
  <c r="BK22" i="3"/>
  <c r="AW22" i="3"/>
  <c r="BE22" i="3"/>
  <c r="BE21" i="3"/>
  <c r="AW21" i="3"/>
  <c r="BK21" i="3"/>
  <c r="BN21" i="3"/>
  <c r="AW47" i="4"/>
  <c r="BK47" i="4"/>
  <c r="BE47" i="4"/>
  <c r="BN47" i="4"/>
  <c r="AW138" i="3"/>
  <c r="BK138" i="3"/>
  <c r="BE138" i="3"/>
  <c r="BN138" i="3"/>
  <c r="AW32" i="3"/>
  <c r="BK32" i="3"/>
  <c r="BE32" i="3"/>
  <c r="BN32" i="3"/>
  <c r="BN46" i="4"/>
  <c r="BK46" i="4"/>
  <c r="BE46" i="4"/>
  <c r="AW46" i="4"/>
  <c r="BK116" i="4"/>
  <c r="BE116" i="4"/>
  <c r="AW116" i="4"/>
  <c r="BN116" i="4"/>
  <c r="BE41" i="9"/>
  <c r="AW41" i="9"/>
  <c r="BN41" i="9"/>
  <c r="BK41" i="9"/>
  <c r="AW246" i="4"/>
  <c r="BE246" i="4"/>
  <c r="BK246" i="4"/>
  <c r="BN246" i="4"/>
  <c r="BK134" i="3"/>
  <c r="AW134" i="3"/>
  <c r="BE134" i="3"/>
  <c r="BN134" i="3"/>
  <c r="BK49" i="3"/>
  <c r="BE49" i="3"/>
  <c r="BN49" i="3"/>
  <c r="AW49" i="3"/>
  <c r="AW56" i="4"/>
  <c r="BE56" i="4"/>
  <c r="BN56" i="4"/>
  <c r="BK56" i="4"/>
  <c r="BN69" i="4"/>
  <c r="BK69" i="4"/>
  <c r="AW69" i="4"/>
  <c r="BE69" i="4"/>
  <c r="BK124" i="3"/>
  <c r="AW124" i="3"/>
  <c r="BN124" i="3"/>
  <c r="BE124" i="3"/>
  <c r="BK127" i="4"/>
  <c r="BN127" i="4"/>
  <c r="AW127" i="4"/>
  <c r="BE127" i="4"/>
  <c r="BN23" i="9"/>
  <c r="AW23" i="9"/>
  <c r="BK23" i="9"/>
  <c r="BE23" i="9"/>
  <c r="BN24" i="7"/>
  <c r="BK24" i="7"/>
  <c r="AW24" i="7"/>
  <c r="AW19" i="7"/>
  <c r="BK19" i="7"/>
  <c r="BN19" i="7"/>
  <c r="BN16" i="7"/>
  <c r="BK16" i="7"/>
  <c r="AW16" i="7"/>
  <c r="AW157" i="3"/>
  <c r="BK157" i="3"/>
  <c r="BE157" i="3"/>
  <c r="BN157" i="3"/>
  <c r="BK236" i="4"/>
  <c r="BE236" i="4"/>
  <c r="AW236" i="4"/>
  <c r="BN236" i="4"/>
  <c r="AW80" i="14"/>
  <c r="BN80" i="14"/>
  <c r="BK80" i="14"/>
  <c r="BE80" i="14"/>
  <c r="BN156" i="3"/>
  <c r="AW156" i="3"/>
  <c r="BE156" i="3"/>
  <c r="BK156" i="3"/>
  <c r="BK253" i="4"/>
  <c r="BE253" i="4"/>
  <c r="BN253" i="4"/>
  <c r="AW253" i="4"/>
  <c r="BN155" i="3"/>
  <c r="BK155" i="3"/>
  <c r="AW155" i="3"/>
  <c r="BE155" i="3"/>
  <c r="BE234" i="4"/>
  <c r="BK234" i="4"/>
  <c r="BN234" i="4"/>
  <c r="AW234" i="4"/>
  <c r="AW78" i="14"/>
  <c r="BN78" i="14"/>
  <c r="BE78" i="14"/>
  <c r="BK78" i="14"/>
  <c r="BN10" i="3"/>
  <c r="AW10" i="3"/>
  <c r="BK10" i="3"/>
  <c r="BE10" i="3"/>
  <c r="AW14" i="4"/>
  <c r="BK14" i="4"/>
  <c r="BN14" i="4"/>
  <c r="BE14" i="4"/>
  <c r="BN251" i="4"/>
  <c r="AW251" i="4"/>
  <c r="BE251" i="4"/>
  <c r="BK251" i="4"/>
  <c r="BN9" i="3"/>
  <c r="BE9" i="3"/>
  <c r="AW9" i="3"/>
  <c r="BK9" i="3"/>
  <c r="BK34" i="4"/>
  <c r="BE34" i="4"/>
  <c r="BN34" i="4"/>
  <c r="AW34" i="4"/>
  <c r="BN20" i="3"/>
  <c r="BK20" i="3"/>
  <c r="AW20" i="3"/>
  <c r="BE20" i="3"/>
  <c r="AW28" i="4"/>
  <c r="BN28" i="4"/>
  <c r="BE28" i="4"/>
  <c r="BK28" i="4"/>
  <c r="BE103" i="4"/>
  <c r="BN103" i="4"/>
  <c r="AW103" i="4"/>
  <c r="BK103" i="4"/>
  <c r="AW26" i="9"/>
  <c r="BN26" i="9"/>
  <c r="BE26" i="9"/>
  <c r="BK26" i="9"/>
  <c r="AW163" i="3"/>
  <c r="BK163" i="3"/>
  <c r="BN163" i="3"/>
  <c r="BE163" i="3"/>
  <c r="BN228" i="4"/>
  <c r="BE228" i="4"/>
  <c r="AW228" i="4"/>
  <c r="BK228" i="4"/>
  <c r="BN73" i="14"/>
  <c r="BK73" i="14"/>
  <c r="BE73" i="14"/>
  <c r="AW73" i="14"/>
  <c r="AW36" i="3"/>
  <c r="BE36" i="3"/>
  <c r="BK36" i="3"/>
  <c r="BN36" i="3"/>
  <c r="AW29" i="3"/>
  <c r="BN29" i="3"/>
  <c r="BK29" i="3"/>
  <c r="BE29" i="3"/>
  <c r="AW43" i="4"/>
  <c r="BE43" i="4"/>
  <c r="BK43" i="4"/>
  <c r="BN43" i="4"/>
  <c r="BE105" i="3"/>
  <c r="BN105" i="3"/>
  <c r="BK105" i="3"/>
  <c r="AW105" i="3"/>
  <c r="BN113" i="4"/>
  <c r="AW113" i="4"/>
  <c r="BK113" i="4"/>
  <c r="BE113" i="4"/>
  <c r="AW32" i="7"/>
  <c r="BK32" i="7"/>
  <c r="BN32" i="7"/>
  <c r="BK29" i="2"/>
  <c r="AW54" i="2"/>
  <c r="BN36" i="2"/>
  <c r="BK37" i="2"/>
  <c r="AW36" i="2"/>
  <c r="BK54" i="2"/>
  <c r="BN29" i="2"/>
  <c r="AW37" i="2"/>
  <c r="BK53" i="2"/>
  <c r="AW53" i="2"/>
  <c r="AW55" i="2"/>
  <c r="BK55" i="2"/>
  <c r="BK101" i="8"/>
  <c r="BN101" i="8"/>
  <c r="AW101" i="8"/>
  <c r="BN15" i="8"/>
  <c r="BK15" i="8"/>
  <c r="AW15" i="8"/>
  <c r="BN33" i="8"/>
  <c r="AW33" i="8"/>
  <c r="BK33" i="8"/>
  <c r="BK113" i="8"/>
  <c r="BN113" i="8"/>
  <c r="AW113" i="8"/>
  <c r="BK53" i="8"/>
  <c r="BN53" i="8"/>
  <c r="AW53" i="8"/>
  <c r="BN105" i="8"/>
  <c r="AW105" i="8"/>
  <c r="BK105" i="8"/>
  <c r="BN54" i="8"/>
  <c r="AW54" i="8"/>
  <c r="BK54" i="8"/>
  <c r="BN141" i="8"/>
  <c r="BK141" i="8"/>
  <c r="AW141" i="8"/>
  <c r="BN109" i="8"/>
  <c r="BK109" i="8"/>
  <c r="AW109" i="8"/>
  <c r="BN17" i="8"/>
  <c r="BK17" i="8"/>
  <c r="AW17" i="8"/>
  <c r="AW22" i="8"/>
  <c r="BN22" i="8"/>
  <c r="BK22" i="8"/>
  <c r="BN48" i="8"/>
  <c r="BK48" i="8"/>
  <c r="AW48" i="8"/>
  <c r="BN148" i="8"/>
  <c r="BK148" i="8"/>
  <c r="AW148" i="8"/>
  <c r="BN124" i="8"/>
  <c r="AW124" i="8"/>
  <c r="BK124" i="8"/>
  <c r="BK11" i="8"/>
  <c r="BN11" i="8"/>
  <c r="AW11" i="8"/>
  <c r="BN143" i="8"/>
  <c r="AW143" i="8"/>
  <c r="BK143" i="8"/>
  <c r="AW63" i="8"/>
  <c r="BN63" i="8"/>
  <c r="BK63" i="8"/>
  <c r="BK91" i="8"/>
  <c r="BN91" i="8"/>
  <c r="AW91" i="8"/>
  <c r="BK65" i="8"/>
  <c r="BN65" i="8"/>
  <c r="AW65" i="8"/>
  <c r="BN129" i="8"/>
  <c r="AW129" i="8"/>
  <c r="BK129" i="8"/>
  <c r="BN20" i="8"/>
  <c r="AW20" i="8"/>
  <c r="BK20" i="8"/>
  <c r="BN96" i="8"/>
  <c r="BK96" i="8"/>
  <c r="AW96" i="8"/>
  <c r="BN49" i="8"/>
  <c r="BK49" i="8"/>
  <c r="AW49" i="8"/>
  <c r="BN51" i="8"/>
  <c r="AW51" i="8"/>
  <c r="BK51" i="8"/>
  <c r="BK26" i="8"/>
  <c r="BN26" i="8"/>
  <c r="AW26" i="8"/>
  <c r="BN45" i="8"/>
  <c r="BK45" i="8"/>
  <c r="AW45" i="8"/>
  <c r="BN110" i="8"/>
  <c r="AW110" i="8"/>
  <c r="BK110" i="8"/>
  <c r="BN122" i="8"/>
  <c r="AW122" i="8"/>
  <c r="BK122" i="8"/>
  <c r="BN9" i="8"/>
  <c r="BK9" i="8"/>
  <c r="AW9" i="8"/>
  <c r="BN56" i="8"/>
  <c r="AW56" i="8"/>
  <c r="BK56" i="8"/>
  <c r="BN61" i="8"/>
  <c r="BK61" i="8"/>
  <c r="AW61" i="8"/>
  <c r="BN115" i="8"/>
  <c r="BK115" i="8"/>
  <c r="AW115" i="8"/>
  <c r="BN134" i="8"/>
  <c r="BK134" i="8"/>
  <c r="AW134" i="8"/>
  <c r="BK31" i="8"/>
  <c r="BN31" i="8"/>
  <c r="AW31" i="8"/>
  <c r="BK90" i="8"/>
  <c r="BN90" i="8"/>
  <c r="AW90" i="8"/>
  <c r="BK47" i="8"/>
  <c r="BN47" i="8"/>
  <c r="AW47" i="8"/>
  <c r="BN60" i="8"/>
  <c r="BK60" i="8"/>
  <c r="AW60" i="8"/>
  <c r="BN139" i="8"/>
  <c r="BK139" i="8"/>
  <c r="AW139" i="8"/>
  <c r="BK10" i="8"/>
  <c r="BN10" i="8"/>
  <c r="AW10" i="8"/>
  <c r="BN24" i="8"/>
  <c r="BK24" i="8"/>
  <c r="AW24" i="8"/>
  <c r="BN88" i="8"/>
  <c r="BK88" i="8"/>
  <c r="AW88" i="8"/>
  <c r="BN86" i="8"/>
  <c r="AW86" i="8"/>
  <c r="BK86" i="8"/>
  <c r="BN130" i="8"/>
  <c r="BK130" i="8"/>
  <c r="AW130" i="8"/>
  <c r="BN140" i="8"/>
  <c r="BK140" i="8"/>
  <c r="AW140" i="8"/>
  <c r="BK66" i="8"/>
  <c r="BN66" i="8"/>
  <c r="AW66" i="8"/>
  <c r="BK131" i="8"/>
  <c r="BN131" i="8"/>
  <c r="AW131" i="8"/>
  <c r="BN67" i="8"/>
  <c r="BK67" i="8"/>
  <c r="AW67" i="8"/>
  <c r="BN94" i="8"/>
  <c r="BK94" i="8"/>
  <c r="AW94" i="8"/>
  <c r="BN41" i="8"/>
  <c r="BK41" i="8"/>
  <c r="AW41" i="8"/>
  <c r="BN57" i="8"/>
  <c r="AW57" i="8"/>
  <c r="BK57" i="8"/>
  <c r="BN146" i="8"/>
  <c r="BK146" i="8"/>
  <c r="AW146" i="8"/>
  <c r="AW111" i="8"/>
  <c r="BN111" i="8"/>
  <c r="BK111" i="8"/>
  <c r="BN112" i="8"/>
  <c r="BK112" i="8"/>
  <c r="AW112" i="8"/>
  <c r="BK43" i="8"/>
  <c r="BN43" i="8"/>
  <c r="AW43" i="8"/>
  <c r="BK95" i="8"/>
  <c r="AW95" i="8"/>
  <c r="BN95" i="8"/>
  <c r="BN39" i="8"/>
  <c r="AW39" i="8"/>
  <c r="BK39" i="8"/>
  <c r="BN92" i="8"/>
  <c r="BK92" i="8"/>
  <c r="AW92" i="8"/>
  <c r="BN108" i="8"/>
  <c r="BK108" i="8"/>
  <c r="AW108" i="8"/>
  <c r="BN62" i="8"/>
  <c r="AW62" i="8"/>
  <c r="BK62" i="8"/>
  <c r="BN85" i="8"/>
  <c r="BK85" i="8"/>
  <c r="AW85" i="8"/>
  <c r="BN104" i="8"/>
  <c r="AW104" i="8"/>
  <c r="BK104" i="8"/>
  <c r="BN70" i="8"/>
  <c r="AW70" i="8"/>
  <c r="BK70" i="8"/>
  <c r="BN132" i="8"/>
  <c r="BK132" i="8"/>
  <c r="AW132" i="8"/>
  <c r="BK77" i="8"/>
  <c r="BN77" i="8"/>
  <c r="AW77" i="8"/>
  <c r="BN84" i="8"/>
  <c r="BK84" i="8"/>
  <c r="AW84" i="8"/>
  <c r="BN144" i="8"/>
  <c r="AW144" i="8"/>
  <c r="BK144" i="8"/>
  <c r="BN93" i="8"/>
  <c r="BK93" i="8"/>
  <c r="AW93" i="8"/>
  <c r="BN106" i="8"/>
  <c r="BK106" i="8"/>
  <c r="AW106" i="8"/>
  <c r="BK102" i="8"/>
  <c r="BN102" i="8"/>
  <c r="AW102" i="8"/>
  <c r="BN98" i="8"/>
  <c r="AW98" i="8"/>
  <c r="BK98" i="8"/>
  <c r="BN68" i="8"/>
  <c r="BK68" i="8"/>
  <c r="AW68" i="8"/>
  <c r="BN40" i="8"/>
  <c r="BK40" i="8"/>
  <c r="AW40" i="8"/>
  <c r="BN42" i="8"/>
  <c r="BK42" i="8"/>
  <c r="AW42" i="8"/>
  <c r="BN120" i="8"/>
  <c r="BK120" i="8"/>
  <c r="AW120" i="8"/>
  <c r="BN34" i="8"/>
  <c r="AW34" i="8"/>
  <c r="BK34" i="8"/>
  <c r="BK78" i="8"/>
  <c r="BN78" i="8"/>
  <c r="AW78" i="8"/>
  <c r="BN145" i="8"/>
  <c r="AW145" i="8"/>
  <c r="BK145" i="8"/>
  <c r="AW16" i="8"/>
  <c r="BN16" i="8"/>
  <c r="BK16" i="8"/>
  <c r="AW75" i="8"/>
  <c r="BK75" i="8"/>
  <c r="BN75" i="8"/>
  <c r="BN136" i="8"/>
  <c r="BK136" i="8"/>
  <c r="AW136" i="8"/>
  <c r="AW123" i="8"/>
  <c r="BK123" i="8"/>
  <c r="BN123" i="8"/>
  <c r="BN71" i="8"/>
  <c r="AW71" i="8"/>
  <c r="BK71" i="8"/>
  <c r="BN76" i="8"/>
  <c r="BK76" i="8"/>
  <c r="AW76" i="8"/>
  <c r="BK126" i="8"/>
  <c r="BN126" i="8"/>
  <c r="AW126" i="8"/>
  <c r="BN128" i="8"/>
  <c r="AW128" i="8"/>
  <c r="BK128" i="8"/>
  <c r="BN116" i="8"/>
  <c r="BK116" i="8"/>
  <c r="AW116" i="8"/>
  <c r="BK37" i="8"/>
  <c r="BN37" i="8"/>
  <c r="AW37" i="8"/>
  <c r="BN97" i="8"/>
  <c r="BK97" i="8"/>
  <c r="AW97" i="8"/>
  <c r="BK25" i="8"/>
  <c r="BN25" i="8"/>
  <c r="AW25" i="8"/>
  <c r="BN52" i="8"/>
  <c r="BK52" i="8"/>
  <c r="AW52" i="8"/>
  <c r="BN127" i="8"/>
  <c r="AW127" i="8"/>
  <c r="BK127" i="8"/>
  <c r="BN28" i="8"/>
  <c r="BK28" i="8"/>
  <c r="AW28" i="8"/>
  <c r="BN149" i="8"/>
  <c r="BK149" i="8"/>
  <c r="AW149" i="8"/>
  <c r="BN133" i="8"/>
  <c r="BK133" i="8"/>
  <c r="AW133" i="8"/>
  <c r="AW35" i="8"/>
  <c r="BN35" i="8"/>
  <c r="BK35" i="8"/>
  <c r="BN121" i="8"/>
  <c r="BK121" i="8"/>
  <c r="AW121" i="8"/>
  <c r="BN137" i="8"/>
  <c r="BK137" i="8"/>
  <c r="AW137" i="8"/>
  <c r="BN138" i="8"/>
  <c r="BK138" i="8"/>
  <c r="AW138" i="8"/>
  <c r="BK89" i="8"/>
  <c r="BN89" i="8"/>
  <c r="AW89" i="8"/>
  <c r="BN14" i="8"/>
  <c r="BK14" i="8"/>
  <c r="AW14" i="8"/>
  <c r="BN55" i="8"/>
  <c r="AW55" i="8"/>
  <c r="BK55" i="8"/>
  <c r="BK27" i="8"/>
  <c r="BN27" i="8"/>
  <c r="AW27" i="8"/>
  <c r="BN81" i="8"/>
  <c r="AW81" i="8"/>
  <c r="BK81" i="8"/>
  <c r="BN30" i="8"/>
  <c r="BK30" i="8"/>
  <c r="AW30" i="8"/>
  <c r="BK135" i="8"/>
  <c r="AW135" i="8"/>
  <c r="BN135" i="8"/>
  <c r="BN72" i="8"/>
  <c r="AW72" i="8"/>
  <c r="BK72" i="8"/>
  <c r="BN13" i="8"/>
  <c r="BK13" i="8"/>
  <c r="AW13" i="8"/>
  <c r="BN73" i="8"/>
  <c r="BK73" i="8"/>
  <c r="AW73" i="8"/>
  <c r="BN74" i="8"/>
  <c r="AW74" i="8"/>
  <c r="BK74" i="8"/>
  <c r="BN36" i="8"/>
  <c r="BK36" i="8"/>
  <c r="AW36" i="8"/>
  <c r="AW87" i="8"/>
  <c r="BN87" i="8"/>
  <c r="BK87" i="8"/>
  <c r="BN50" i="8"/>
  <c r="AW50" i="8"/>
  <c r="BK50" i="8"/>
  <c r="BN125" i="8"/>
  <c r="AW125" i="8"/>
  <c r="BK125" i="8"/>
  <c r="BK12" i="8"/>
  <c r="BN12" i="8"/>
  <c r="AW12" i="8"/>
  <c r="BK19" i="8"/>
  <c r="BN19" i="8"/>
  <c r="AW19" i="8"/>
  <c r="BN64" i="8"/>
  <c r="BK64" i="8"/>
  <c r="AW64" i="8"/>
  <c r="BK147" i="8"/>
  <c r="AW147" i="8"/>
  <c r="BN147" i="8"/>
  <c r="BK79" i="8"/>
  <c r="BN79" i="8"/>
  <c r="AW79" i="8"/>
  <c r="BN80" i="8"/>
  <c r="AW80" i="8"/>
  <c r="BK80" i="8"/>
  <c r="BK18" i="8"/>
  <c r="BN18" i="8"/>
  <c r="AW18" i="8"/>
  <c r="BN142" i="8"/>
  <c r="AW142" i="8"/>
  <c r="BK142" i="8"/>
  <c r="BN83" i="8"/>
  <c r="BK83" i="8"/>
  <c r="AW83" i="8"/>
  <c r="BN100" i="8"/>
  <c r="BK100" i="8"/>
  <c r="AW100" i="8"/>
  <c r="BN117" i="8"/>
  <c r="BK117" i="8"/>
  <c r="AW117" i="8"/>
  <c r="BN118" i="8"/>
  <c r="BK118" i="8"/>
  <c r="AW118" i="8"/>
  <c r="BN119" i="8"/>
  <c r="BK119" i="8"/>
  <c r="AW119" i="8"/>
  <c r="BK59" i="8"/>
  <c r="AW59" i="8"/>
  <c r="BN59" i="8"/>
  <c r="AW99" i="8"/>
  <c r="BN99" i="8"/>
  <c r="BK99" i="8"/>
  <c r="BK114" i="8"/>
  <c r="BN114" i="8"/>
  <c r="AW114" i="8"/>
  <c r="BK38" i="8"/>
  <c r="BN38" i="8"/>
  <c r="AW38" i="8"/>
  <c r="BN29" i="8"/>
  <c r="BK29" i="8"/>
  <c r="AW29" i="8"/>
  <c r="BK107" i="8"/>
  <c r="AW107" i="8"/>
  <c r="BN107" i="8"/>
  <c r="BN44" i="8"/>
  <c r="BK44" i="8"/>
  <c r="AW44" i="8"/>
  <c r="BN32" i="8"/>
  <c r="BK32" i="8"/>
  <c r="AW32" i="8"/>
  <c r="BK192" i="4"/>
  <c r="BN192" i="4"/>
  <c r="BE192" i="4"/>
  <c r="AW192" i="4"/>
  <c r="BN276" i="4"/>
  <c r="BK276" i="4"/>
  <c r="AW276" i="4"/>
  <c r="BN191" i="4"/>
  <c r="BK191" i="4"/>
  <c r="BE191" i="4"/>
  <c r="AW191" i="4"/>
  <c r="BK272" i="4"/>
  <c r="BN272" i="4"/>
  <c r="AW272" i="4"/>
  <c r="BK156" i="4"/>
  <c r="BN156" i="4"/>
  <c r="BE156" i="4"/>
  <c r="AW156" i="4"/>
  <c r="BN278" i="4"/>
  <c r="BK278" i="4"/>
  <c r="AW278" i="4"/>
  <c r="BE239" i="4"/>
  <c r="AW239" i="4"/>
  <c r="BK239" i="4"/>
  <c r="BN239" i="4"/>
  <c r="BN275" i="4"/>
  <c r="BK275" i="4"/>
  <c r="AW275" i="4"/>
  <c r="BN11" i="4"/>
  <c r="BK11" i="4"/>
  <c r="BE11" i="4"/>
  <c r="AW11" i="4"/>
  <c r="BN78" i="4"/>
  <c r="BE78" i="4"/>
  <c r="BK78" i="4"/>
  <c r="AW78" i="4"/>
  <c r="BN66" i="4"/>
  <c r="BK66" i="4"/>
  <c r="BE66" i="4"/>
  <c r="AW66" i="4"/>
  <c r="BK189" i="4"/>
  <c r="BE189" i="4"/>
  <c r="BN189" i="4"/>
  <c r="AW189" i="4"/>
  <c r="BN242" i="4"/>
  <c r="BE242" i="4"/>
  <c r="BK242" i="4"/>
  <c r="AW242" i="4"/>
  <c r="BK67" i="4"/>
  <c r="BN67" i="4"/>
  <c r="AW67" i="4"/>
  <c r="BE67" i="4"/>
  <c r="BN273" i="4"/>
  <c r="AW273" i="4"/>
  <c r="BK273" i="4"/>
  <c r="BN77" i="4"/>
  <c r="BK77" i="4"/>
  <c r="BE77" i="4"/>
  <c r="AW77" i="4"/>
  <c r="BN274" i="4"/>
  <c r="BK274" i="4"/>
  <c r="AW274" i="4"/>
  <c r="BN280" i="4"/>
  <c r="BK280" i="4"/>
  <c r="AW280" i="4"/>
  <c r="BN53" i="4"/>
  <c r="AW53" i="4"/>
  <c r="BE53" i="4"/>
  <c r="BK53" i="4"/>
  <c r="BN202" i="4"/>
  <c r="BE202" i="4"/>
  <c r="AW202" i="4"/>
  <c r="BK202" i="4"/>
  <c r="BN281" i="4"/>
  <c r="BK281" i="4"/>
  <c r="AW281" i="4"/>
  <c r="BN200" i="4"/>
  <c r="BK200" i="4"/>
  <c r="BE200" i="4"/>
  <c r="AW200" i="4"/>
  <c r="BK271" i="4"/>
  <c r="BN271" i="4"/>
  <c r="AW271" i="4"/>
  <c r="BK155" i="4"/>
  <c r="BN155" i="4"/>
  <c r="BE155" i="4"/>
  <c r="AW155" i="4"/>
  <c r="BK199" i="4"/>
  <c r="AW199" i="4"/>
  <c r="BE199" i="4"/>
  <c r="BN199" i="4"/>
  <c r="BN17" i="4"/>
  <c r="AW17" i="4"/>
  <c r="BE17" i="4"/>
  <c r="BK17" i="4"/>
  <c r="BK190" i="4"/>
  <c r="BN190" i="4"/>
  <c r="BE190" i="4"/>
  <c r="AW190" i="4"/>
  <c r="BN282" i="4"/>
  <c r="BK282" i="4"/>
  <c r="AW282" i="4"/>
  <c r="BN241" i="4"/>
  <c r="BE241" i="4"/>
  <c r="BK241" i="4"/>
  <c r="AW241" i="4"/>
  <c r="BN277" i="4"/>
  <c r="BK277" i="4"/>
  <c r="AW277" i="4"/>
  <c r="BK201" i="4"/>
  <c r="BE201" i="4"/>
  <c r="BN201" i="4"/>
  <c r="AW201" i="4"/>
  <c r="BN279" i="4"/>
  <c r="BK279" i="4"/>
  <c r="AW279" i="4"/>
  <c r="BK240" i="4"/>
  <c r="BE240" i="4"/>
  <c r="AW240" i="4"/>
  <c r="BN240" i="4"/>
  <c r="BK139" i="3"/>
  <c r="BE139" i="3"/>
  <c r="BN139" i="3"/>
  <c r="AW139" i="3"/>
  <c r="BN140" i="3"/>
  <c r="BK140" i="3"/>
  <c r="BE140" i="3"/>
  <c r="AW140" i="3"/>
  <c r="BN118" i="3"/>
  <c r="BE118" i="3"/>
  <c r="AW118" i="3"/>
  <c r="BK118" i="3"/>
  <c r="BN117" i="3"/>
  <c r="BE117" i="3"/>
  <c r="AW117" i="3"/>
  <c r="BK117" i="3"/>
  <c r="AW64" i="3"/>
  <c r="BK64" i="3"/>
  <c r="BE64" i="3"/>
  <c r="BN64" i="3"/>
  <c r="BN120" i="3"/>
  <c r="BE120" i="3"/>
  <c r="AW120" i="3"/>
  <c r="BK120" i="3"/>
  <c r="BN119" i="3"/>
  <c r="BE119" i="3"/>
  <c r="AW119" i="3"/>
  <c r="BK119" i="3"/>
  <c r="BN34" i="3"/>
  <c r="BK34" i="3"/>
  <c r="BE34" i="3"/>
  <c r="AW34" i="3"/>
  <c r="BK55" i="3"/>
  <c r="BE55" i="3"/>
  <c r="AW55" i="3"/>
  <c r="BN55" i="3"/>
  <c r="BN161" i="3"/>
  <c r="BE161" i="3"/>
  <c r="BK161" i="3"/>
  <c r="AW161" i="3"/>
  <c r="BK106" i="3"/>
  <c r="AW106" i="3"/>
  <c r="BN106" i="3"/>
  <c r="BE106" i="3"/>
  <c r="BN128" i="3"/>
  <c r="BK128" i="3"/>
  <c r="BE128" i="3"/>
  <c r="AW128" i="3"/>
  <c r="BE40" i="3"/>
  <c r="AW40" i="3"/>
  <c r="BK40" i="3"/>
  <c r="BN40" i="3"/>
  <c r="BK35" i="3"/>
  <c r="BN35" i="3"/>
  <c r="BE35" i="3"/>
  <c r="AW35" i="3"/>
  <c r="BN169" i="3"/>
  <c r="BK169" i="3"/>
  <c r="BE169" i="3"/>
  <c r="AW169" i="3"/>
  <c r="AW38" i="3"/>
  <c r="BK38" i="3"/>
  <c r="BN38" i="3"/>
  <c r="BE38" i="3"/>
  <c r="BN65" i="3"/>
  <c r="BE65" i="3"/>
  <c r="AW65" i="3"/>
  <c r="BK65" i="3"/>
  <c r="AW39" i="3"/>
  <c r="BK39" i="3"/>
  <c r="BN39" i="3"/>
  <c r="BE39" i="3"/>
  <c r="BK107" i="3"/>
  <c r="AW107" i="3"/>
  <c r="BN107" i="3"/>
  <c r="BE107" i="3"/>
  <c r="AW88" i="3"/>
  <c r="BK88" i="3"/>
  <c r="BN88" i="3"/>
  <c r="BE88" i="3"/>
  <c r="BN66" i="3"/>
  <c r="BE66" i="3"/>
  <c r="AW66" i="3"/>
  <c r="BK66" i="3"/>
  <c r="BK41" i="3"/>
  <c r="BE41" i="3"/>
  <c r="AW41" i="3"/>
  <c r="BN41" i="3"/>
  <c r="BN129" i="3"/>
  <c r="AW129" i="3"/>
  <c r="BK129" i="3"/>
  <c r="BE129" i="3"/>
  <c r="BO4" i="5"/>
  <c r="C28" i="1"/>
  <c r="F28" i="1" s="1"/>
  <c r="G28" i="1" s="1"/>
  <c r="H23" i="1"/>
  <c r="I23" i="1"/>
  <c r="I20" i="1"/>
  <c r="H20" i="1"/>
  <c r="I21" i="1"/>
  <c r="I22" i="1"/>
  <c r="H22" i="1"/>
  <c r="I18" i="1"/>
  <c r="H18" i="1"/>
  <c r="I19" i="1"/>
  <c r="BQ11" i="4"/>
  <c r="I14" i="1" s="1"/>
  <c r="I13" i="1"/>
  <c r="H13" i="1"/>
  <c r="BQ271" i="4"/>
  <c r="H15" i="1"/>
  <c r="AE5" i="14"/>
  <c r="BQ34" i="3"/>
  <c r="I12" i="1" s="1"/>
  <c r="BN49" i="2"/>
  <c r="AW49" i="2"/>
  <c r="BK49" i="2"/>
  <c r="BN38" i="2"/>
  <c r="BK38" i="2"/>
  <c r="AW38" i="2"/>
  <c r="BN43" i="2"/>
  <c r="BK43" i="2"/>
  <c r="AW43" i="2"/>
  <c r="BN40" i="2"/>
  <c r="BK40" i="2"/>
  <c r="AW40" i="2"/>
  <c r="BN14" i="2"/>
  <c r="BK14" i="2"/>
  <c r="AW14" i="2"/>
  <c r="BN31" i="2"/>
  <c r="BK31" i="2"/>
  <c r="AW31" i="2"/>
  <c r="BN17" i="2"/>
  <c r="AW17" i="2"/>
  <c r="BK17" i="2"/>
  <c r="BN9" i="2"/>
  <c r="AW9" i="2"/>
  <c r="BK9" i="2"/>
  <c r="BN26" i="2"/>
  <c r="BK26" i="2"/>
  <c r="AW26" i="2"/>
  <c r="BN45" i="2"/>
  <c r="AW45" i="2"/>
  <c r="BK45" i="2"/>
  <c r="BN44" i="2"/>
  <c r="AW44" i="2"/>
  <c r="BK44" i="2"/>
  <c r="BN30" i="2"/>
  <c r="BK30" i="2"/>
  <c r="AW30" i="2"/>
  <c r="BN28" i="2"/>
  <c r="BK28" i="2"/>
  <c r="AW28" i="2"/>
  <c r="BN34" i="2"/>
  <c r="BK34" i="2"/>
  <c r="AW34" i="2"/>
  <c r="BN48" i="2"/>
  <c r="AW48" i="2"/>
  <c r="BK48" i="2"/>
  <c r="BN22" i="2"/>
  <c r="BK22" i="2"/>
  <c r="AW22" i="2"/>
  <c r="BN21" i="2"/>
  <c r="AW21" i="2"/>
  <c r="BK21" i="2"/>
  <c r="BN35" i="2"/>
  <c r="AW35" i="2"/>
  <c r="BK35" i="2"/>
  <c r="BN51" i="2"/>
  <c r="AW51" i="2"/>
  <c r="BK51" i="2"/>
  <c r="BN56" i="2"/>
  <c r="AW56" i="2"/>
  <c r="BK56" i="2"/>
  <c r="BN42" i="2"/>
  <c r="BK42" i="2"/>
  <c r="AW42" i="2"/>
  <c r="BN52" i="2"/>
  <c r="BK52" i="2"/>
  <c r="AW52" i="2"/>
  <c r="AW8" i="2"/>
  <c r="BK8" i="2"/>
  <c r="BN8" i="2"/>
  <c r="BN41" i="2"/>
  <c r="BK41" i="2"/>
  <c r="AW41" i="2"/>
  <c r="BN47" i="2"/>
  <c r="AW47" i="2"/>
  <c r="BK47" i="2"/>
  <c r="BN33" i="2"/>
  <c r="AW33" i="2"/>
  <c r="BK33" i="2"/>
  <c r="BN23" i="2"/>
  <c r="BK23" i="2"/>
  <c r="AW23" i="2"/>
  <c r="BN25" i="2"/>
  <c r="BK25" i="2"/>
  <c r="AW25" i="2"/>
  <c r="BN57" i="2"/>
  <c r="BK57" i="2"/>
  <c r="AW57" i="2"/>
  <c r="BN11" i="2"/>
  <c r="BK11" i="2"/>
  <c r="AW11" i="2"/>
  <c r="BN10" i="2"/>
  <c r="BK10" i="2"/>
  <c r="AW10" i="2"/>
  <c r="BN20" i="2"/>
  <c r="AW20" i="2"/>
  <c r="BK20" i="2"/>
  <c r="BN32" i="2"/>
  <c r="AW32" i="2"/>
  <c r="BK32" i="2"/>
  <c r="BN13" i="2"/>
  <c r="BK13" i="2"/>
  <c r="AW13" i="2"/>
  <c r="BN16" i="2"/>
  <c r="AW16" i="2"/>
  <c r="BK16" i="2"/>
  <c r="BN12" i="2"/>
  <c r="BK12" i="2"/>
  <c r="AW12" i="2"/>
  <c r="H10" i="1"/>
  <c r="I10" i="1"/>
  <c r="I8" i="1"/>
  <c r="H8" i="1"/>
  <c r="BQ5" i="9"/>
  <c r="AE5" i="9"/>
  <c r="BP5" i="9"/>
  <c r="AE5" i="7"/>
  <c r="BD5" i="7"/>
  <c r="BP5" i="14"/>
  <c r="BD5" i="3"/>
  <c r="BP5" i="7"/>
  <c r="BD5" i="8"/>
  <c r="AE5" i="4"/>
  <c r="BD5" i="4"/>
  <c r="BQ273" i="4"/>
  <c r="BP5" i="4"/>
  <c r="BP5" i="2"/>
  <c r="AE5" i="2"/>
  <c r="BD5" i="2"/>
  <c r="AE5" i="8"/>
  <c r="BP5" i="8"/>
  <c r="BO146" i="3" l="1"/>
  <c r="BO177" i="3"/>
  <c r="BO176" i="3"/>
  <c r="BO180" i="3"/>
  <c r="BO183" i="3"/>
  <c r="BO179" i="3"/>
  <c r="BO174" i="3"/>
  <c r="BO182" i="3"/>
  <c r="BO147" i="3"/>
  <c r="BO148" i="3"/>
  <c r="BO144" i="3"/>
  <c r="BO145" i="3"/>
  <c r="BO181" i="3"/>
  <c r="BO178" i="3"/>
  <c r="BO175" i="3"/>
  <c r="BO173" i="3"/>
  <c r="BO8" i="7"/>
  <c r="BO46" i="14"/>
  <c r="BO11" i="7"/>
  <c r="BO65" i="14"/>
  <c r="BO50" i="14"/>
  <c r="BO55" i="14"/>
  <c r="BO60" i="14"/>
  <c r="BO40" i="14"/>
  <c r="BO49" i="14"/>
  <c r="BO12" i="7"/>
  <c r="BO59" i="14"/>
  <c r="BO56" i="14"/>
  <c r="BO41" i="14"/>
  <c r="BO51" i="14"/>
  <c r="BO66" i="14"/>
  <c r="BO64" i="14"/>
  <c r="BO48" i="14"/>
  <c r="BO53" i="14"/>
  <c r="BO57" i="14"/>
  <c r="BO43" i="14"/>
  <c r="BO45" i="14"/>
  <c r="BO8" i="14"/>
  <c r="BO9" i="14"/>
  <c r="BO54" i="14"/>
  <c r="BO63" i="14"/>
  <c r="BO58" i="14"/>
  <c r="BO47" i="14"/>
  <c r="BO9" i="7"/>
  <c r="BO10" i="7"/>
  <c r="BO62" i="14"/>
  <c r="BO42" i="14"/>
  <c r="BO13" i="14"/>
  <c r="BO32" i="4"/>
  <c r="BO30" i="4"/>
  <c r="BO15" i="14"/>
  <c r="BO12" i="14"/>
  <c r="BO69" i="14"/>
  <c r="BO22" i="4"/>
  <c r="BO29" i="4"/>
  <c r="BO21" i="4"/>
  <c r="BO14" i="14"/>
  <c r="BO35" i="7"/>
  <c r="BO24" i="14"/>
  <c r="BO31" i="4"/>
  <c r="BO179" i="4"/>
  <c r="BO171" i="4"/>
  <c r="BO32" i="14"/>
  <c r="BO68" i="14"/>
  <c r="BO27" i="14"/>
  <c r="BO174" i="4"/>
  <c r="BO25" i="14"/>
  <c r="BO31" i="14"/>
  <c r="BO176" i="4"/>
  <c r="BO26" i="14"/>
  <c r="BO19" i="14"/>
  <c r="BO35" i="14"/>
  <c r="BO172" i="4"/>
  <c r="BO173" i="4"/>
  <c r="BO36" i="14"/>
  <c r="BO21" i="14"/>
  <c r="BO70" i="14"/>
  <c r="BO33" i="14"/>
  <c r="BO22" i="14"/>
  <c r="BO28" i="14"/>
  <c r="BO23" i="14"/>
  <c r="BO20" i="14"/>
  <c r="BO175" i="4"/>
  <c r="BO17" i="14"/>
  <c r="BO43" i="3"/>
  <c r="BO30" i="14"/>
  <c r="BO18" i="14"/>
  <c r="BO37" i="14"/>
  <c r="BO38" i="14"/>
  <c r="BO11" i="14"/>
  <c r="BO29" i="14"/>
  <c r="BO16" i="14"/>
  <c r="BO34" i="14"/>
  <c r="BO142" i="3"/>
  <c r="BO68" i="3"/>
  <c r="BO154" i="3"/>
  <c r="BO26" i="2"/>
  <c r="BO14" i="2"/>
  <c r="BO49" i="2"/>
  <c r="BO41" i="3"/>
  <c r="BO119" i="3"/>
  <c r="BO117" i="3"/>
  <c r="BO105" i="3"/>
  <c r="BO17" i="7"/>
  <c r="BO15" i="3"/>
  <c r="BO100" i="3"/>
  <c r="BO19" i="3"/>
  <c r="BO93" i="3"/>
  <c r="BO12" i="2"/>
  <c r="BO28" i="2"/>
  <c r="BO118" i="3"/>
  <c r="BO24" i="7"/>
  <c r="BO49" i="3"/>
  <c r="BO15" i="7"/>
  <c r="BO160" i="3"/>
  <c r="BO71" i="3"/>
  <c r="BO30" i="3"/>
  <c r="BO109" i="3"/>
  <c r="BO114" i="3"/>
  <c r="BO21" i="7"/>
  <c r="BO62" i="3"/>
  <c r="BO151" i="3"/>
  <c r="BO37" i="3"/>
  <c r="BO158" i="3"/>
  <c r="BO59" i="3"/>
  <c r="BO75" i="3"/>
  <c r="BO26" i="7"/>
  <c r="BO162" i="3"/>
  <c r="BO38" i="2"/>
  <c r="BO88" i="3"/>
  <c r="BO38" i="3"/>
  <c r="BO64" i="3"/>
  <c r="BO130" i="3"/>
  <c r="BO11" i="3"/>
  <c r="BO13" i="3"/>
  <c r="BO125" i="3"/>
  <c r="BO98" i="3"/>
  <c r="BO81" i="3"/>
  <c r="BO39" i="2"/>
  <c r="BO67" i="2"/>
  <c r="BO65" i="2"/>
  <c r="BO242" i="4"/>
  <c r="BO255" i="4"/>
  <c r="BO11" i="4"/>
  <c r="BO192" i="4"/>
  <c r="BO189" i="4"/>
  <c r="BO271" i="4"/>
  <c r="BO18" i="4"/>
  <c r="BO74" i="4"/>
  <c r="BO100" i="4"/>
  <c r="BO54" i="4"/>
  <c r="BO81" i="4"/>
  <c r="BO143" i="4"/>
  <c r="BO245" i="4"/>
  <c r="BO115" i="4"/>
  <c r="BO67" i="4"/>
  <c r="BO239" i="4"/>
  <c r="BO276" i="4"/>
  <c r="BO16" i="4"/>
  <c r="BO254" i="4"/>
  <c r="BO62" i="4"/>
  <c r="BO160" i="4"/>
  <c r="BO190" i="4"/>
  <c r="BO77" i="4"/>
  <c r="BO253" i="4"/>
  <c r="BO261" i="4"/>
  <c r="BO128" i="4"/>
  <c r="BO10" i="4"/>
  <c r="BO132" i="4"/>
  <c r="BO133" i="4"/>
  <c r="BO237" i="4"/>
  <c r="BO195" i="4"/>
  <c r="BO169" i="3"/>
  <c r="BO61" i="4"/>
  <c r="BO19" i="2"/>
  <c r="BO158" i="4"/>
  <c r="BO61" i="2"/>
  <c r="BO194" i="4"/>
  <c r="BO9" i="3"/>
  <c r="BO155" i="3"/>
  <c r="BO25" i="3"/>
  <c r="BO108" i="3"/>
  <c r="BO102" i="3"/>
  <c r="BO39" i="3"/>
  <c r="BO20" i="2"/>
  <c r="BO21" i="3"/>
  <c r="BO26" i="4"/>
  <c r="BO23" i="3"/>
  <c r="BO107" i="4"/>
  <c r="BO126" i="3"/>
  <c r="BO142" i="4"/>
  <c r="BO186" i="4"/>
  <c r="BO52" i="2"/>
  <c r="BO78" i="4"/>
  <c r="BO29" i="3"/>
  <c r="BO157" i="4"/>
  <c r="BO109" i="4"/>
  <c r="BO46" i="3"/>
  <c r="BO153" i="3"/>
  <c r="BO92" i="3"/>
  <c r="BO60" i="2"/>
  <c r="BO137" i="4"/>
  <c r="BO22" i="3"/>
  <c r="BO14" i="3"/>
  <c r="BO167" i="3"/>
  <c r="BO93" i="4"/>
  <c r="BO87" i="3"/>
  <c r="BO116" i="3"/>
  <c r="BO73" i="3"/>
  <c r="BO140" i="4"/>
  <c r="BO159" i="4"/>
  <c r="BO80" i="3"/>
  <c r="BO45" i="4"/>
  <c r="BO163" i="3"/>
  <c r="BO138" i="3"/>
  <c r="BO54" i="3"/>
  <c r="BO72" i="3"/>
  <c r="BO26" i="3"/>
  <c r="BO45" i="3"/>
  <c r="BO80" i="4"/>
  <c r="BO42" i="4"/>
  <c r="BO108" i="4"/>
  <c r="BO101" i="4"/>
  <c r="BO250" i="4"/>
  <c r="BO18" i="7"/>
  <c r="BO150" i="3"/>
  <c r="BO235" i="4"/>
  <c r="BO154" i="4"/>
  <c r="BO138" i="4"/>
  <c r="BO75" i="2"/>
  <c r="BO183" i="4"/>
  <c r="BO187" i="4"/>
  <c r="BO72" i="2"/>
  <c r="BO54" i="2"/>
  <c r="BO36" i="2"/>
  <c r="BO171" i="3"/>
  <c r="BO57" i="3"/>
  <c r="BO70" i="3"/>
  <c r="BO55" i="3"/>
  <c r="BO21" i="2"/>
  <c r="BO55" i="2"/>
  <c r="BO23" i="2"/>
  <c r="BO22" i="2"/>
  <c r="BO139" i="4"/>
  <c r="BO134" i="3"/>
  <c r="BO268" i="4"/>
  <c r="BO141" i="3"/>
  <c r="BO62" i="2"/>
  <c r="BO65" i="3"/>
  <c r="BO32" i="2"/>
  <c r="BO240" i="4"/>
  <c r="BO155" i="4"/>
  <c r="BO191" i="4"/>
  <c r="BO34" i="4"/>
  <c r="BO46" i="4"/>
  <c r="BO36" i="4"/>
  <c r="BO38" i="4"/>
  <c r="BO97" i="3"/>
  <c r="BO166" i="4"/>
  <c r="BO112" i="4"/>
  <c r="BO112" i="3"/>
  <c r="BO121" i="4"/>
  <c r="BO259" i="4"/>
  <c r="BO73" i="4"/>
  <c r="BO137" i="3"/>
  <c r="BO131" i="3"/>
  <c r="BO241" i="4"/>
  <c r="BO156" i="4"/>
  <c r="BO170" i="3"/>
  <c r="BO126" i="4"/>
  <c r="BO124" i="4"/>
  <c r="BO125" i="4"/>
  <c r="BO79" i="2"/>
  <c r="BO196" i="4"/>
  <c r="BO234" i="4"/>
  <c r="BO47" i="3"/>
  <c r="BO49" i="4"/>
  <c r="BO63" i="4"/>
  <c r="BO51" i="4"/>
  <c r="BO114" i="4"/>
  <c r="BO57" i="4"/>
  <c r="BO198" i="4"/>
  <c r="BO16" i="7"/>
  <c r="BO35" i="4"/>
  <c r="BO168" i="3"/>
  <c r="BO85" i="3"/>
  <c r="BO31" i="7"/>
  <c r="BO96" i="3"/>
  <c r="BO30" i="7"/>
  <c r="BO132" i="3"/>
  <c r="BO63" i="3"/>
  <c r="BO40" i="4"/>
  <c r="BO70" i="4"/>
  <c r="BO129" i="4"/>
  <c r="BO25" i="4"/>
  <c r="BO135" i="3"/>
  <c r="BO29" i="2"/>
  <c r="BO15" i="2"/>
  <c r="BO74" i="2"/>
  <c r="BO51" i="2"/>
  <c r="BO17" i="2"/>
  <c r="BO37" i="2"/>
  <c r="BO113" i="4"/>
  <c r="BO144" i="4"/>
  <c r="BO262" i="4"/>
  <c r="BO111" i="3"/>
  <c r="BO164" i="3"/>
  <c r="BO143" i="3"/>
  <c r="BO31" i="3"/>
  <c r="BO104" i="3"/>
  <c r="BO78" i="3"/>
  <c r="BO99" i="4"/>
  <c r="BO13" i="4"/>
  <c r="BO136" i="3"/>
  <c r="BO66" i="2"/>
  <c r="BO163" i="4"/>
  <c r="BO156" i="3"/>
  <c r="BO19" i="4"/>
  <c r="BO31" i="2"/>
  <c r="BO140" i="3"/>
  <c r="BO279" i="4"/>
  <c r="BO202" i="4"/>
  <c r="BO275" i="4"/>
  <c r="BO43" i="4"/>
  <c r="BO28" i="4"/>
  <c r="BO14" i="4"/>
  <c r="BO157" i="3"/>
  <c r="BO47" i="4"/>
  <c r="BO256" i="4"/>
  <c r="BO83" i="3"/>
  <c r="BO122" i="3"/>
  <c r="BO12" i="3"/>
  <c r="BO258" i="4"/>
  <c r="BO248" i="4"/>
  <c r="BO69" i="3"/>
  <c r="BO136" i="4"/>
  <c r="BO85" i="4"/>
  <c r="BO12" i="4"/>
  <c r="BO266" i="4"/>
  <c r="BO164" i="4"/>
  <c r="BO71" i="2"/>
  <c r="BO59" i="2"/>
  <c r="BO129" i="3"/>
  <c r="BO45" i="2"/>
  <c r="BO16" i="2"/>
  <c r="BO8" i="2"/>
  <c r="BO30" i="2"/>
  <c r="BO107" i="3"/>
  <c r="BO106" i="3"/>
  <c r="BO274" i="4"/>
  <c r="BO273" i="4"/>
  <c r="BO228" i="4"/>
  <c r="BO103" i="4"/>
  <c r="BO20" i="3"/>
  <c r="BO127" i="4"/>
  <c r="BO116" i="4"/>
  <c r="BO86" i="3"/>
  <c r="BO168" i="4"/>
  <c r="BO51" i="3"/>
  <c r="BO91" i="3"/>
  <c r="BO55" i="4"/>
  <c r="BO67" i="3"/>
  <c r="BO231" i="4"/>
  <c r="BO101" i="3"/>
  <c r="BO29" i="7"/>
  <c r="BO263" i="4"/>
  <c r="BO78" i="2"/>
  <c r="BO70" i="2"/>
  <c r="BO197" i="4"/>
  <c r="BO33" i="2"/>
  <c r="BO10" i="2"/>
  <c r="BO57" i="2"/>
  <c r="BO48" i="2"/>
  <c r="BO201" i="4"/>
  <c r="BO199" i="4"/>
  <c r="BO10" i="3"/>
  <c r="BO19" i="7"/>
  <c r="BO20" i="4"/>
  <c r="BO86" i="4"/>
  <c r="BO44" i="4"/>
  <c r="BO24" i="3"/>
  <c r="BO64" i="4"/>
  <c r="BO58" i="4"/>
  <c r="BO79" i="3"/>
  <c r="BO18" i="2"/>
  <c r="BO17" i="4"/>
  <c r="BO53" i="4"/>
  <c r="BO37" i="4"/>
  <c r="BO91" i="4"/>
  <c r="BO13" i="2"/>
  <c r="BO35" i="3"/>
  <c r="BO161" i="3"/>
  <c r="BO139" i="3"/>
  <c r="BO200" i="4"/>
  <c r="BO281" i="4"/>
  <c r="BO56" i="4"/>
  <c r="BO246" i="4"/>
  <c r="BO32" i="3"/>
  <c r="BO15" i="4"/>
  <c r="BO75" i="4"/>
  <c r="BO83" i="4"/>
  <c r="BO243" i="4"/>
  <c r="BO90" i="4"/>
  <c r="BO76" i="4"/>
  <c r="BO50" i="3"/>
  <c r="BO52" i="4"/>
  <c r="BO122" i="4"/>
  <c r="BO111" i="4"/>
  <c r="BO230" i="4"/>
  <c r="BO151" i="4"/>
  <c r="BO135" i="4"/>
  <c r="BO153" i="4"/>
  <c r="BO17" i="3"/>
  <c r="BO147" i="4"/>
  <c r="BO89" i="4"/>
  <c r="BO265" i="4"/>
  <c r="BO76" i="2"/>
  <c r="BO193" i="4"/>
  <c r="BO162" i="4"/>
  <c r="BO63" i="2"/>
  <c r="BO44" i="3"/>
  <c r="BO27" i="7"/>
  <c r="BO103" i="3"/>
  <c r="BO115" i="3"/>
  <c r="BO56" i="3"/>
  <c r="BO169" i="4"/>
  <c r="BO150" i="4"/>
  <c r="BO134" i="4"/>
  <c r="BO90" i="3"/>
  <c r="BO35" i="2"/>
  <c r="BO34" i="2"/>
  <c r="BO282" i="4"/>
  <c r="BO48" i="4"/>
  <c r="BO34" i="7"/>
  <c r="BO18" i="3"/>
  <c r="BO39" i="4"/>
  <c r="BO25" i="7"/>
  <c r="BO94" i="3"/>
  <c r="BO98" i="4"/>
  <c r="BO23" i="7"/>
  <c r="BO24" i="4"/>
  <c r="BO96" i="4"/>
  <c r="BO97" i="4"/>
  <c r="BO89" i="3"/>
  <c r="BO28" i="7"/>
  <c r="BO110" i="3"/>
  <c r="BO127" i="3"/>
  <c r="BO24" i="2"/>
  <c r="BO73" i="2"/>
  <c r="BO69" i="2"/>
  <c r="BO185" i="4"/>
  <c r="BO11" i="2"/>
  <c r="BO25" i="2"/>
  <c r="BO9" i="2"/>
  <c r="BO40" i="2"/>
  <c r="BO280" i="4"/>
  <c r="BO251" i="4"/>
  <c r="BO124" i="3"/>
  <c r="BO71" i="4"/>
  <c r="BO267" i="4"/>
  <c r="BO269" i="4"/>
  <c r="BO148" i="4"/>
  <c r="BO229" i="4"/>
  <c r="BO77" i="3"/>
  <c r="BO22" i="7"/>
  <c r="BO82" i="4"/>
  <c r="BO65" i="4"/>
  <c r="BO48" i="3"/>
  <c r="BO149" i="4"/>
  <c r="BO165" i="3"/>
  <c r="BO232" i="4"/>
  <c r="BO46" i="2"/>
  <c r="BO36" i="3"/>
  <c r="BO32" i="7"/>
  <c r="BO59" i="4"/>
  <c r="BO60" i="4"/>
  <c r="BO152" i="4"/>
  <c r="BO145" i="4"/>
  <c r="BO9" i="4"/>
  <c r="BO47" i="2"/>
  <c r="BO42" i="2"/>
  <c r="BO56" i="2"/>
  <c r="BO40" i="3"/>
  <c r="BO272" i="4"/>
  <c r="BO236" i="4"/>
  <c r="BO69" i="4"/>
  <c r="BO252" i="4"/>
  <c r="BO33" i="3"/>
  <c r="BO99" i="3"/>
  <c r="BO16" i="3"/>
  <c r="BO14" i="7"/>
  <c r="BO88" i="4"/>
  <c r="BO27" i="4"/>
  <c r="BO119" i="4"/>
  <c r="BO74" i="3"/>
  <c r="BO76" i="3"/>
  <c r="BO238" i="4"/>
  <c r="BO166" i="3"/>
  <c r="BO84" i="3"/>
  <c r="BO95" i="4"/>
  <c r="BO41" i="2"/>
  <c r="BO44" i="2"/>
  <c r="BO43" i="2"/>
  <c r="BO277" i="4"/>
  <c r="BO278" i="4"/>
  <c r="BO53" i="2"/>
  <c r="BO52" i="3"/>
  <c r="BO27" i="3"/>
  <c r="BO50" i="4"/>
  <c r="BO72" i="4"/>
  <c r="BO117" i="4"/>
  <c r="BO118" i="4"/>
  <c r="BO58" i="3"/>
  <c r="BO28" i="3"/>
  <c r="BO152" i="3"/>
  <c r="BO50" i="2"/>
  <c r="BO42" i="3"/>
  <c r="BO68" i="2"/>
  <c r="BO66" i="3"/>
  <c r="BO120" i="3"/>
  <c r="BO128" i="3"/>
  <c r="BO34" i="3"/>
  <c r="BO66" i="4"/>
  <c r="BO130" i="4"/>
  <c r="BO84" i="4"/>
  <c r="BO159" i="3"/>
  <c r="BO104" i="4"/>
  <c r="BO105" i="4"/>
  <c r="BO92" i="4"/>
  <c r="BO20" i="7"/>
  <c r="BO106" i="4"/>
  <c r="BO146" i="4"/>
  <c r="BO113" i="3"/>
  <c r="BO95" i="3"/>
  <c r="BO133" i="3"/>
  <c r="BO123" i="3"/>
  <c r="BO249" i="4"/>
  <c r="BO33" i="7"/>
  <c r="BO27" i="2"/>
  <c r="BO161" i="4"/>
  <c r="BO188" i="4"/>
  <c r="BO184" i="4"/>
  <c r="BO64" i="2"/>
  <c r="BO10" i="6"/>
  <c r="BO36" i="9"/>
  <c r="BO16" i="9"/>
  <c r="BO30" i="9"/>
  <c r="BO8" i="6"/>
  <c r="BO13" i="6"/>
  <c r="BO14" i="6"/>
  <c r="BO12" i="6"/>
  <c r="BO16" i="6"/>
  <c r="BO11" i="6"/>
  <c r="BO17" i="6"/>
  <c r="BO23" i="8"/>
  <c r="BO19" i="6"/>
  <c r="BO9" i="6"/>
  <c r="BO79" i="8"/>
  <c r="BO52" i="8"/>
  <c r="BO76" i="8"/>
  <c r="BO68" i="8"/>
  <c r="BO77" i="8"/>
  <c r="BO43" i="8"/>
  <c r="BO18" i="6"/>
  <c r="BO15" i="6"/>
  <c r="BO75" i="14"/>
  <c r="BO119" i="8"/>
  <c r="BO100" i="8"/>
  <c r="BO64" i="8"/>
  <c r="BO112" i="8"/>
  <c r="BO67" i="8"/>
  <c r="BO24" i="8"/>
  <c r="BO134" i="8"/>
  <c r="BO9" i="8"/>
  <c r="BO55" i="8"/>
  <c r="BO131" i="8"/>
  <c r="BO130" i="8"/>
  <c r="BO122" i="8"/>
  <c r="BO51" i="8"/>
  <c r="BO102" i="8"/>
  <c r="BO82" i="8"/>
  <c r="BO148" i="8"/>
  <c r="BO15" i="8"/>
  <c r="BO35" i="9"/>
  <c r="BO34" i="9"/>
  <c r="BO40" i="9"/>
  <c r="BO11" i="9"/>
  <c r="BO26" i="9"/>
  <c r="BO38" i="9"/>
  <c r="BO18" i="9"/>
  <c r="BO25" i="9"/>
  <c r="BO8" i="9"/>
  <c r="BO29" i="9"/>
  <c r="BO39" i="9"/>
  <c r="BO21" i="9"/>
  <c r="BO27" i="9"/>
  <c r="BO14" i="9"/>
  <c r="BO15" i="9"/>
  <c r="BO24" i="9"/>
  <c r="BO42" i="9"/>
  <c r="BO10" i="9"/>
  <c r="BO12" i="9"/>
  <c r="BO23" i="9"/>
  <c r="BO17" i="9"/>
  <c r="BO33" i="9"/>
  <c r="BO41" i="9"/>
  <c r="BO31" i="9"/>
  <c r="BO19" i="9"/>
  <c r="BO9" i="9"/>
  <c r="BO18" i="8"/>
  <c r="BO13" i="8"/>
  <c r="BO14" i="8"/>
  <c r="BO146" i="8"/>
  <c r="BO140" i="8"/>
  <c r="BO88" i="8"/>
  <c r="BO63" i="8"/>
  <c r="BO126" i="8"/>
  <c r="BO78" i="8"/>
  <c r="BO106" i="8"/>
  <c r="BO132" i="8"/>
  <c r="BO19" i="8"/>
  <c r="BO12" i="8"/>
  <c r="BO35" i="8"/>
  <c r="BO129" i="8"/>
  <c r="BO27" i="8"/>
  <c r="BO143" i="8"/>
  <c r="BO44" i="8"/>
  <c r="BO50" i="8"/>
  <c r="BO72" i="8"/>
  <c r="BO37" i="8"/>
  <c r="BO136" i="8"/>
  <c r="BO40" i="8"/>
  <c r="BO84" i="8"/>
  <c r="BO115" i="8"/>
  <c r="BO26" i="8"/>
  <c r="BO145" i="8"/>
  <c r="BO80" i="8"/>
  <c r="BO95" i="8"/>
  <c r="BO57" i="8"/>
  <c r="BO20" i="8"/>
  <c r="BO48" i="8"/>
  <c r="BO141" i="8"/>
  <c r="BO113" i="8"/>
  <c r="BO89" i="8"/>
  <c r="BO121" i="8"/>
  <c r="BO133" i="8"/>
  <c r="BO127" i="8"/>
  <c r="BO11" i="8"/>
  <c r="BO97" i="8"/>
  <c r="BO38" i="8"/>
  <c r="BO83" i="8"/>
  <c r="BO74" i="8"/>
  <c r="BO135" i="8"/>
  <c r="BO41" i="8"/>
  <c r="BO10" i="8"/>
  <c r="BO39" i="8"/>
  <c r="BO45" i="8"/>
  <c r="BO92" i="8"/>
  <c r="BO96" i="8"/>
  <c r="BO42" i="8"/>
  <c r="BO87" i="8"/>
  <c r="BO149" i="8"/>
  <c r="BO116" i="8"/>
  <c r="BO34" i="8"/>
  <c r="BO93" i="8"/>
  <c r="BO104" i="8"/>
  <c r="BO108" i="8"/>
  <c r="BO111" i="8"/>
  <c r="BO8" i="8"/>
  <c r="BO117" i="8"/>
  <c r="BO94" i="8"/>
  <c r="BO59" i="8"/>
  <c r="BO28" i="8"/>
  <c r="BO62" i="8"/>
  <c r="BO138" i="8"/>
  <c r="BO75" i="8"/>
  <c r="BO70" i="8"/>
  <c r="BO91" i="8"/>
  <c r="BO124" i="8"/>
  <c r="BO114" i="8"/>
  <c r="BO31" i="8"/>
  <c r="BO109" i="8"/>
  <c r="BO118" i="8"/>
  <c r="BO36" i="8"/>
  <c r="BO73" i="8"/>
  <c r="BO30" i="8"/>
  <c r="BO66" i="8"/>
  <c r="BO139" i="8"/>
  <c r="BO47" i="8"/>
  <c r="BO49" i="8"/>
  <c r="BO22" i="8"/>
  <c r="BO54" i="8"/>
  <c r="BO33" i="8"/>
  <c r="BO29" i="8"/>
  <c r="BO147" i="8"/>
  <c r="BO56" i="8"/>
  <c r="BO123" i="8"/>
  <c r="BO144" i="8"/>
  <c r="BO53" i="8"/>
  <c r="BO25" i="8"/>
  <c r="BO120" i="8"/>
  <c r="BO85" i="8"/>
  <c r="BO86" i="8"/>
  <c r="BO90" i="8"/>
  <c r="BO61" i="8"/>
  <c r="BO110" i="8"/>
  <c r="BO32" i="8"/>
  <c r="BO81" i="8"/>
  <c r="BO60" i="8"/>
  <c r="BO107" i="8"/>
  <c r="BO99" i="8"/>
  <c r="BO142" i="8"/>
  <c r="BO98" i="8"/>
  <c r="BO17" i="8"/>
  <c r="BO101" i="8"/>
  <c r="BO125" i="8"/>
  <c r="BO137" i="8"/>
  <c r="BO128" i="8"/>
  <c r="BO71" i="8"/>
  <c r="BO16" i="8"/>
  <c r="BO65" i="8"/>
  <c r="BO105" i="8"/>
  <c r="BO77" i="14"/>
  <c r="BO81" i="14"/>
  <c r="BO80" i="14"/>
  <c r="BO79" i="14"/>
  <c r="BO78" i="14"/>
  <c r="BO73" i="14"/>
  <c r="BO76" i="14"/>
  <c r="BO72" i="14"/>
  <c r="BO74" i="14"/>
  <c r="BO8" i="4"/>
  <c r="I9" i="1"/>
  <c r="BQ5" i="8"/>
  <c r="BQ5" i="7"/>
  <c r="I15" i="1"/>
  <c r="BQ5" i="14"/>
  <c r="BQ5" i="2"/>
  <c r="BQ5" i="4"/>
  <c r="C16" i="1" l="1"/>
  <c r="C25" i="1"/>
  <c r="C27" i="1"/>
  <c r="F27" i="1" s="1"/>
  <c r="G27" i="1" s="1"/>
  <c r="C17" i="1"/>
  <c r="C19" i="1"/>
  <c r="F19" i="1" s="1"/>
  <c r="G19" i="1" s="1"/>
  <c r="C9" i="1"/>
  <c r="F9" i="1" s="1"/>
  <c r="G9" i="1" s="1"/>
  <c r="C14" i="1"/>
  <c r="F14" i="1" s="1"/>
  <c r="G14" i="1" s="1"/>
  <c r="C26" i="1"/>
  <c r="F26" i="1" s="1"/>
  <c r="G26" i="1" s="1"/>
  <c r="BO5" i="6"/>
  <c r="C18" i="1"/>
  <c r="F18" i="1" s="1"/>
  <c r="C20" i="1"/>
  <c r="F20" i="1" s="1"/>
  <c r="G20" i="1" s="1"/>
  <c r="BO5" i="7"/>
  <c r="BO5" i="14"/>
  <c r="C15" i="1"/>
  <c r="F15" i="1" s="1"/>
  <c r="G15" i="1" s="1"/>
  <c r="C8" i="1"/>
  <c r="F8" i="1" s="1"/>
  <c r="BO5" i="9"/>
  <c r="C23" i="1"/>
  <c r="F16" i="1" l="1"/>
  <c r="G16" i="1" s="1"/>
  <c r="F25" i="1"/>
  <c r="G25" i="1" s="1"/>
  <c r="G18" i="1"/>
  <c r="G8" i="1"/>
  <c r="F17" i="1"/>
  <c r="G17" i="1" s="1"/>
  <c r="F23" i="1"/>
  <c r="G23" i="1" s="1"/>
  <c r="C21" i="1" l="1"/>
  <c r="F21" i="1" l="1"/>
  <c r="G21" i="1" s="1"/>
  <c r="BO5" i="8" l="1"/>
  <c r="C22" i="1"/>
  <c r="F22" i="1" l="1"/>
  <c r="G22" i="1" s="1"/>
  <c r="BO5" i="4" l="1"/>
  <c r="C13" i="1"/>
  <c r="F13" i="1" l="1"/>
  <c r="G13" i="1" s="1"/>
  <c r="AV61" i="3" l="1"/>
  <c r="AV60" i="3"/>
  <c r="BN60" i="3" l="1"/>
  <c r="BK60" i="3"/>
  <c r="BE60" i="3"/>
  <c r="AW60" i="3"/>
  <c r="BH60" i="3"/>
  <c r="BN61" i="3"/>
  <c r="BK61" i="3"/>
  <c r="AW61" i="3"/>
  <c r="BE61" i="3"/>
  <c r="BH61" i="3"/>
  <c r="BO61" i="3" l="1"/>
  <c r="BO60" i="3"/>
  <c r="C12" i="1" s="1"/>
  <c r="F12" i="1" s="1"/>
  <c r="G12" i="1" s="1"/>
  <c r="C10" i="1" l="1"/>
  <c r="BO5" i="2"/>
  <c r="F10" i="1" l="1"/>
  <c r="G10" i="1" s="1"/>
  <c r="BP8" i="3"/>
  <c r="H11" i="1" s="1"/>
  <c r="AE8" i="3"/>
  <c r="AE5" i="3" s="1"/>
  <c r="BO8" i="3"/>
  <c r="BO5" i="3" s="1"/>
  <c r="AD5" i="3"/>
  <c r="BQ8" i="3" l="1"/>
  <c r="BQ5" i="3" s="1"/>
  <c r="I11" i="1"/>
  <c r="BP5" i="3"/>
  <c r="C11" i="1"/>
  <c r="F11" i="1" l="1"/>
  <c r="G11" i="1" s="1"/>
  <c r="G29" i="1" s="1"/>
  <c r="G31" i="1" l="1"/>
  <c r="G33" i="1" s="1"/>
</calcChain>
</file>

<file path=xl/sharedStrings.xml><?xml version="1.0" encoding="utf-8"?>
<sst xmlns="http://schemas.openxmlformats.org/spreadsheetml/2006/main" count="8550" uniqueCount="1292">
  <si>
    <t>Version</t>
  </si>
  <si>
    <t>Discount %</t>
  </si>
  <si>
    <t>Discount</t>
  </si>
  <si>
    <t>Total</t>
  </si>
  <si>
    <t>Sets</t>
  </si>
  <si>
    <t>Holds</t>
  </si>
  <si>
    <t>Axis Holds</t>
  </si>
  <si>
    <t>Axis Macros</t>
  </si>
  <si>
    <t>Bleaustone Holds</t>
  </si>
  <si>
    <t>Bleaustone Macros</t>
  </si>
  <si>
    <t>Lapis Holds</t>
  </si>
  <si>
    <t>Lapis Macros</t>
  </si>
  <si>
    <t>23Holds Macros</t>
  </si>
  <si>
    <t>Crux Holds</t>
  </si>
  <si>
    <t>Squadra Holds</t>
  </si>
  <si>
    <t>Squadra Macros</t>
  </si>
  <si>
    <t>Squadra Volumes</t>
  </si>
  <si>
    <t>Playstone Holds</t>
  </si>
  <si>
    <t>Total exc. VAT</t>
  </si>
  <si>
    <t>VAT %</t>
  </si>
  <si>
    <t>Order date:</t>
  </si>
  <si>
    <t>Delivery date:</t>
  </si>
  <si>
    <t>Purchase order nr.:</t>
  </si>
  <si>
    <t>Delivery address:</t>
  </si>
  <si>
    <t>SKU</t>
  </si>
  <si>
    <t>Hold Type</t>
  </si>
  <si>
    <t>Grip Type</t>
  </si>
  <si>
    <t>Size</t>
  </si>
  <si>
    <t>Positivity</t>
  </si>
  <si>
    <t>Weight kg</t>
  </si>
  <si>
    <t>Holds Set</t>
  </si>
  <si>
    <t>Standard Colour</t>
  </si>
  <si>
    <t>RRP</t>
  </si>
  <si>
    <t>WP in EUR</t>
  </si>
  <si>
    <t>Price</t>
  </si>
  <si>
    <t>Fluoresz. Colour</t>
  </si>
  <si>
    <t>Dual
Colour</t>
  </si>
  <si>
    <t>ID</t>
  </si>
  <si>
    <t>red</t>
  </si>
  <si>
    <t>blue</t>
  </si>
  <si>
    <t>yellow</t>
  </si>
  <si>
    <t>green</t>
  </si>
  <si>
    <t>black</t>
  </si>
  <si>
    <t>white</t>
  </si>
  <si>
    <t>grey</t>
  </si>
  <si>
    <t>mint</t>
  </si>
  <si>
    <t>purple</t>
  </si>
  <si>
    <t>orange</t>
  </si>
  <si>
    <t>brown</t>
  </si>
  <si>
    <t>pink</t>
  </si>
  <si>
    <t>violett</t>
  </si>
  <si>
    <t>11-12</t>
  </si>
  <si>
    <t>18-01</t>
  </si>
  <si>
    <t xml:space="preserve"> </t>
  </si>
  <si>
    <t>Edges</t>
  </si>
  <si>
    <t>Pinches</t>
  </si>
  <si>
    <t>Jugs</t>
  </si>
  <si>
    <t>Slopers</t>
  </si>
  <si>
    <t>Pockets</t>
  </si>
  <si>
    <t>Incut Edges</t>
  </si>
  <si>
    <t>Screw-ons</t>
  </si>
  <si>
    <t>Macros</t>
  </si>
  <si>
    <t>Features</t>
  </si>
  <si>
    <t>Footholds</t>
  </si>
  <si>
    <t>Mixed</t>
  </si>
  <si>
    <t>Category</t>
  </si>
  <si>
    <t>Classic range</t>
  </si>
  <si>
    <t>Classic Crimps</t>
  </si>
  <si>
    <t>Crimps</t>
  </si>
  <si>
    <t>Mini</t>
  </si>
  <si>
    <t>Positive</t>
  </si>
  <si>
    <t>Classic Dual-Handed Threads</t>
  </si>
  <si>
    <t>Standard</t>
  </si>
  <si>
    <t>Super Positive</t>
  </si>
  <si>
    <t>Classic Edges</t>
  </si>
  <si>
    <t>Flat</t>
  </si>
  <si>
    <t>Classic Footholds</t>
  </si>
  <si>
    <t>Classic Incut Crimps</t>
  </si>
  <si>
    <t>Classic Jugs</t>
  </si>
  <si>
    <t>Classic Mini Edges</t>
  </si>
  <si>
    <t>Classic Mini Footholds</t>
  </si>
  <si>
    <t>Classic Mini Jugs</t>
  </si>
  <si>
    <t>Classic Mobius Rings 03</t>
  </si>
  <si>
    <t>Mondo</t>
  </si>
  <si>
    <t>Classic Mobius Rings 04</t>
  </si>
  <si>
    <t>Classic Mondo Footholds</t>
  </si>
  <si>
    <t>Footholds,Mondo</t>
  </si>
  <si>
    <t>Classic Mondo Jugs</t>
  </si>
  <si>
    <t>Classic Nano Jugs</t>
  </si>
  <si>
    <t>Nano</t>
  </si>
  <si>
    <t>Classic Open Handed Jugs</t>
  </si>
  <si>
    <t>Negative</t>
  </si>
  <si>
    <t>Classic Open Handed Mini Jugs</t>
  </si>
  <si>
    <t>Classic Open Handed Mondo Jugs</t>
  </si>
  <si>
    <t>Classic Open Handed XXXL</t>
  </si>
  <si>
    <t>Giga</t>
  </si>
  <si>
    <t>Classic Pockets</t>
  </si>
  <si>
    <t>Classic Screw-ons</t>
  </si>
  <si>
    <t>Classic Slopers</t>
  </si>
  <si>
    <t>Classic Specials</t>
  </si>
  <si>
    <t>Specials</t>
  </si>
  <si>
    <t>Classic Super Jugs</t>
  </si>
  <si>
    <t>Fontainebleau range</t>
  </si>
  <si>
    <t>Fontainebleau Circuit</t>
  </si>
  <si>
    <t>Fontainebleau Crimps</t>
  </si>
  <si>
    <t>Fontainebleau Edges</t>
  </si>
  <si>
    <t>Fontainebleau Flat Jugs</t>
  </si>
  <si>
    <t>Fontainebleau Footholds</t>
  </si>
  <si>
    <t>Fontainebleau Incut Crimps</t>
  </si>
  <si>
    <t>Fontainebleau Jugs</t>
  </si>
  <si>
    <t>Fontainebleau Mini Edges</t>
  </si>
  <si>
    <t>Fontainebleau Mini Footholds</t>
  </si>
  <si>
    <t>Fontainebleau Mini Jugs</t>
  </si>
  <si>
    <t>Fontainebleau Mondo Footholds</t>
  </si>
  <si>
    <t>Fontainebleau Mondo Incut Edges</t>
  </si>
  <si>
    <t>Fontainebleau Mondo Jugs</t>
  </si>
  <si>
    <t>Fontainebleau Mondo Pockets</t>
  </si>
  <si>
    <t>Fontainebleau Nano Jugs</t>
  </si>
  <si>
    <t>Fontainebleau Pinches</t>
  </si>
  <si>
    <t>Fontainebleau Pockets</t>
  </si>
  <si>
    <t>Fontainebleau Screw-ons</t>
  </si>
  <si>
    <t>Fontainebleau Slopers</t>
  </si>
  <si>
    <t>Fontainebleau Specials</t>
  </si>
  <si>
    <t>Fontainebleau Super Jugs</t>
  </si>
  <si>
    <t>Granite Range</t>
  </si>
  <si>
    <t>Limestone Range</t>
  </si>
  <si>
    <t>Limestone Crimps</t>
  </si>
  <si>
    <t>Limestone Edges</t>
  </si>
  <si>
    <t>Limestone Footholds</t>
  </si>
  <si>
    <t>Limestone Incut Crimps</t>
  </si>
  <si>
    <t>Limestone Jugs</t>
  </si>
  <si>
    <t>Limestone Medium Tufa</t>
  </si>
  <si>
    <t>Tufas</t>
  </si>
  <si>
    <t>Limestone Medium Tufa Jugs</t>
  </si>
  <si>
    <t>Limestone Mini Crimps</t>
  </si>
  <si>
    <t>Limestone Mini Edges</t>
  </si>
  <si>
    <t>Limestone Mini Jugs</t>
  </si>
  <si>
    <t>Limestone Mondo Jugs</t>
  </si>
  <si>
    <t>Limestone Mondo Tufa</t>
  </si>
  <si>
    <t>Limestone Nano Jugs</t>
  </si>
  <si>
    <t>Limestone Pinches</t>
  </si>
  <si>
    <t>Limestone Pockets</t>
  </si>
  <si>
    <t>Limestone Screw-ons</t>
  </si>
  <si>
    <t>Limestone Super Jugs</t>
  </si>
  <si>
    <t>Limestone Tufa</t>
  </si>
  <si>
    <t>Limestone Tufa screw-ons</t>
  </si>
  <si>
    <t>Limestone Verdon Tufa</t>
  </si>
  <si>
    <t>Limestone XXXL Tufa Jugs</t>
  </si>
  <si>
    <t>Limestone XXXL Tufas</t>
  </si>
  <si>
    <t>Training Accessories</t>
  </si>
  <si>
    <t>Balls</t>
  </si>
  <si>
    <t>Balls 01</t>
  </si>
  <si>
    <t>Balls 02</t>
  </si>
  <si>
    <t>Balls 03</t>
  </si>
  <si>
    <t>Balls 04</t>
  </si>
  <si>
    <t>Balls 05</t>
  </si>
  <si>
    <t>Balls 06</t>
  </si>
  <si>
    <t>Balls 07</t>
  </si>
  <si>
    <t>Balls 08</t>
  </si>
  <si>
    <t>Balls 09</t>
  </si>
  <si>
    <t>Balls 10</t>
  </si>
  <si>
    <t>Crimps 01</t>
  </si>
  <si>
    <t>Crimps 02</t>
  </si>
  <si>
    <t>Crimps 03</t>
  </si>
  <si>
    <t>Crimps 04</t>
  </si>
  <si>
    <t>Crimps 05</t>
  </si>
  <si>
    <t>Crimps 06</t>
  </si>
  <si>
    <t>Crimps 07</t>
  </si>
  <si>
    <t>Footholds 01</t>
  </si>
  <si>
    <t>Footholds 02</t>
  </si>
  <si>
    <t>Footholds 03</t>
  </si>
  <si>
    <t>Footholds 04</t>
  </si>
  <si>
    <t>Footholds 05</t>
  </si>
  <si>
    <t>Footholds 06</t>
  </si>
  <si>
    <t>Footholds 07</t>
  </si>
  <si>
    <t>Goody</t>
  </si>
  <si>
    <t>Goody 01</t>
  </si>
  <si>
    <t>Goody 02</t>
  </si>
  <si>
    <t>Goody 03</t>
  </si>
  <si>
    <t>Goody 04</t>
  </si>
  <si>
    <t>Goody 05</t>
  </si>
  <si>
    <t>Goody 06</t>
  </si>
  <si>
    <t>Goody 07</t>
  </si>
  <si>
    <t>Dual Handed Incut Edges</t>
  </si>
  <si>
    <t>Incut Edges 01</t>
  </si>
  <si>
    <t>Incut Edges 02</t>
  </si>
  <si>
    <t>Incut Edges 03</t>
  </si>
  <si>
    <t>Incut Edges 04</t>
  </si>
  <si>
    <t>Incut Edges 05</t>
  </si>
  <si>
    <t>Joker</t>
  </si>
  <si>
    <t>Joker 01</t>
  </si>
  <si>
    <t>Joker 02</t>
  </si>
  <si>
    <t>Joker 03</t>
  </si>
  <si>
    <t>Joker 04</t>
  </si>
  <si>
    <t>Joker 05</t>
  </si>
  <si>
    <t>Joker 06</t>
  </si>
  <si>
    <t>Macro Goodies</t>
  </si>
  <si>
    <t>Macro Goodies 01</t>
  </si>
  <si>
    <t>Macro Goodies 02</t>
  </si>
  <si>
    <t>Macro Goodies 03</t>
  </si>
  <si>
    <t>Macro Goodies 04</t>
  </si>
  <si>
    <t>Macro Goodies 05</t>
  </si>
  <si>
    <t>Dual Handed Mini Goody</t>
  </si>
  <si>
    <t>Mini Goody 01</t>
  </si>
  <si>
    <t>Mini Goody 02</t>
  </si>
  <si>
    <t>Mini Goody 03</t>
  </si>
  <si>
    <t>Mini Goody 04</t>
  </si>
  <si>
    <t>Mini Goody 05</t>
  </si>
  <si>
    <t>Mini Goody 06</t>
  </si>
  <si>
    <t>Open Handed Mini Goodies</t>
  </si>
  <si>
    <t xml:space="preserve">Pinches </t>
  </si>
  <si>
    <t>Training accessories</t>
  </si>
  <si>
    <t>Rollyballs S</t>
  </si>
  <si>
    <t>Rollyballs L</t>
  </si>
  <si>
    <t>Rollyballs XL</t>
  </si>
  <si>
    <t>Rollybar</t>
  </si>
  <si>
    <t>Training Board product</t>
  </si>
  <si>
    <t>Bulb</t>
  </si>
  <si>
    <t>Bulb 01</t>
  </si>
  <si>
    <t>Bulb 02</t>
  </si>
  <si>
    <t>Bulb 03</t>
  </si>
  <si>
    <t>Bulb 04</t>
  </si>
  <si>
    <t>Bulb 05</t>
  </si>
  <si>
    <t>Bulb 06</t>
  </si>
  <si>
    <t>Bulb 07</t>
  </si>
  <si>
    <t>Bulb 08</t>
  </si>
  <si>
    <t>Manta</t>
  </si>
  <si>
    <t>Manta 01</t>
  </si>
  <si>
    <t>Manta 02</t>
  </si>
  <si>
    <t>Manta 03</t>
  </si>
  <si>
    <t>Manta 04</t>
  </si>
  <si>
    <t>Manta 05</t>
  </si>
  <si>
    <t>Manta 06</t>
  </si>
  <si>
    <t>Manta 08</t>
  </si>
  <si>
    <t>Manta 09</t>
  </si>
  <si>
    <t>Manta 10</t>
  </si>
  <si>
    <t>Manta 11</t>
  </si>
  <si>
    <t>Punch</t>
  </si>
  <si>
    <t>Punch 01</t>
  </si>
  <si>
    <t>Punch 02</t>
  </si>
  <si>
    <t>Punch 03</t>
  </si>
  <si>
    <t>Punch 04</t>
  </si>
  <si>
    <t>Punch 05</t>
  </si>
  <si>
    <t>Punch 06</t>
  </si>
  <si>
    <t>Punch 07</t>
  </si>
  <si>
    <t>Punch 08</t>
  </si>
  <si>
    <t>Punch 09</t>
  </si>
  <si>
    <t>Punch 10</t>
  </si>
  <si>
    <t>Pure Range</t>
  </si>
  <si>
    <t>Alpha Mini Jugs</t>
  </si>
  <si>
    <t>Mini,Standard</t>
  </si>
  <si>
    <t>Arrow Jugs</t>
  </si>
  <si>
    <t>Automobile Mini Jugs</t>
  </si>
  <si>
    <t>Comic Hands Jugs</t>
  </si>
  <si>
    <t>Comic Hands Mini Jugs</t>
  </si>
  <si>
    <t>Comic Mini Feet</t>
  </si>
  <si>
    <t>Comic Mondo Feet</t>
  </si>
  <si>
    <t>Full-stop Mini Footholds</t>
  </si>
  <si>
    <t>Garden Animals Jugs</t>
  </si>
  <si>
    <t>Number Mondo Jugs</t>
  </si>
  <si>
    <t>Mondo,Standard</t>
  </si>
  <si>
    <t>Rockabilly Nano Jugs</t>
  </si>
  <si>
    <t>Safari Mondo Jugs</t>
  </si>
  <si>
    <t>Sea Life Mondo Jugs</t>
  </si>
  <si>
    <t>Cube Footholds</t>
  </si>
  <si>
    <t>Cubes</t>
  </si>
  <si>
    <t>Tetris Jugs</t>
  </si>
  <si>
    <t>Mini Cubes</t>
  </si>
  <si>
    <t>Topology Jugs</t>
  </si>
  <si>
    <t>Accessories</t>
  </si>
  <si>
    <t>Product description</t>
  </si>
  <si>
    <t>Amount</t>
  </si>
  <si>
    <t>CATEGORY</t>
  </si>
  <si>
    <t>Brushes</t>
  </si>
  <si>
    <t>Brush holder</t>
  </si>
  <si>
    <t>Lapis Brush Stand</t>
  </si>
  <si>
    <t>Beanie</t>
  </si>
  <si>
    <t>Lapis Beanie</t>
  </si>
  <si>
    <t>Lapis Chalk Bag</t>
  </si>
  <si>
    <t>Bleaustone - Beanie</t>
  </si>
  <si>
    <t>Bleaustone Beanie</t>
  </si>
  <si>
    <t>Bleaustone accessories</t>
  </si>
  <si>
    <t>Bleaustone Chalk Bag</t>
  </si>
  <si>
    <t>Squadra Chalk Bag</t>
  </si>
  <si>
    <t>Crux Accessories</t>
  </si>
  <si>
    <t>Captain Crux Chalk Bag</t>
  </si>
  <si>
    <t>Country</t>
  </si>
  <si>
    <t>Exch. Rate</t>
  </si>
  <si>
    <t>Round up to</t>
  </si>
  <si>
    <t>Currency</t>
  </si>
  <si>
    <t>EU (EUR)</t>
  </si>
  <si>
    <t>Euro</t>
  </si>
  <si>
    <t>USA (USD)</t>
  </si>
  <si>
    <t>Dollar</t>
  </si>
  <si>
    <t>Canada (CAD)</t>
  </si>
  <si>
    <t>GB (GBP)</t>
  </si>
  <si>
    <t>Pound</t>
  </si>
  <si>
    <t>Australia (AUD)</t>
  </si>
  <si>
    <t>Switzerland (CHF)</t>
  </si>
  <si>
    <t>Franc</t>
  </si>
  <si>
    <t>Norway (NOK)</t>
  </si>
  <si>
    <t>Krone</t>
  </si>
  <si>
    <t>Yapan (JPY)</t>
  </si>
  <si>
    <t>Yen</t>
  </si>
  <si>
    <t>China (CNY)</t>
  </si>
  <si>
    <t>Yuan</t>
  </si>
  <si>
    <t>South Korea (KRW)</t>
  </si>
  <si>
    <t>Won</t>
  </si>
  <si>
    <t>Order Form Type</t>
  </si>
  <si>
    <t>Wholesale</t>
  </si>
  <si>
    <t>Retail</t>
  </si>
  <si>
    <t>Incut,Crimps</t>
  </si>
  <si>
    <t>Slopers,Edges</t>
  </si>
  <si>
    <t>Flat,Positive</t>
  </si>
  <si>
    <t>Dual-Handed,Jugs</t>
  </si>
  <si>
    <t>Open-Handed,Jugs</t>
  </si>
  <si>
    <t>Incut,Edges</t>
  </si>
  <si>
    <t>Tufas,Jugs</t>
  </si>
  <si>
    <t>Tufas,Screw-ons</t>
  </si>
  <si>
    <t>Dual-Handed,Incut,Edges</t>
  </si>
  <si>
    <t>Manta 12</t>
  </si>
  <si>
    <t>Dual-Handed,Edges</t>
  </si>
  <si>
    <t>Dual-Handed,Tufas,Jugs</t>
  </si>
  <si>
    <t>Dual-Handed,Tufas</t>
  </si>
  <si>
    <t>Dual-Handed</t>
  </si>
  <si>
    <t>Dual-Handed,Footholds</t>
  </si>
  <si>
    <t>Dual-Handed,Pockets</t>
  </si>
  <si>
    <t>Dual-Handed,Specials</t>
  </si>
  <si>
    <t>Dual-Handed,Pinches</t>
  </si>
  <si>
    <t>Dual-Handed,Mixed</t>
  </si>
  <si>
    <t>Joker 07</t>
  </si>
  <si>
    <t>Steppenwolf</t>
  </si>
  <si>
    <t>Wood</t>
  </si>
  <si>
    <t>Classic Super Mini Jugs</t>
  </si>
  <si>
    <t>Classic Positive Rounded Edges</t>
  </si>
  <si>
    <t>Classic Positive Rounded Nano Edges</t>
  </si>
  <si>
    <t>Classic Positive Rounded Mini Edges</t>
  </si>
  <si>
    <t>Classic Positive Rounded Mondo Edges</t>
  </si>
  <si>
    <t>Start</t>
  </si>
  <si>
    <t>Top</t>
  </si>
  <si>
    <t>Down</t>
  </si>
  <si>
    <t>Hulk Mondo Feet</t>
  </si>
  <si>
    <t>Classic Flat Jugs</t>
  </si>
  <si>
    <t>Fontainebleau Super Mini Jugs</t>
  </si>
  <si>
    <t>Lapis Petal Small Left</t>
  </si>
  <si>
    <t>Lapis Petal Medium Left</t>
  </si>
  <si>
    <t>Lapis Petal Large Left</t>
  </si>
  <si>
    <t>Lapis Petal Small Right</t>
  </si>
  <si>
    <t>Lapis Petal Medium Right</t>
  </si>
  <si>
    <t>Lapis Petal Large Right</t>
  </si>
  <si>
    <t>Classic Positive Rounded Screw-ons</t>
  </si>
  <si>
    <t>Playstone Volumes</t>
  </si>
  <si>
    <t>Lapis Volumes</t>
  </si>
  <si>
    <t>Axis Volumes</t>
  </si>
  <si>
    <t>Footholds,Mixed</t>
  </si>
  <si>
    <t>Pinches,Screw-ons</t>
  </si>
  <si>
    <t>Pockets,Screw-ons</t>
  </si>
  <si>
    <t>Edges,Screw-ons</t>
  </si>
  <si>
    <t>Footholds,Screw-ons</t>
  </si>
  <si>
    <t>Classic Pinches</t>
  </si>
  <si>
    <t>Wonderboy</t>
  </si>
  <si>
    <t>Koruna</t>
  </si>
  <si>
    <t>Czech (CZK)</t>
  </si>
  <si>
    <t>Animals and Toys</t>
  </si>
  <si>
    <t>Hands and Feet</t>
  </si>
  <si>
    <t>School</t>
  </si>
  <si>
    <t>Signs</t>
  </si>
  <si>
    <t>Tetris Cubes</t>
  </si>
  <si>
    <t>Classic Mobius Rings</t>
  </si>
  <si>
    <t>Hulk Mondo Jugs</t>
  </si>
  <si>
    <t>Down Climber</t>
  </si>
  <si>
    <t>Granite Dreamtime</t>
  </si>
  <si>
    <t>Granite Freak Brothers</t>
  </si>
  <si>
    <t>Squadra Routesetter Bag</t>
  </si>
  <si>
    <t>1689</t>
  </si>
  <si>
    <t>Sick</t>
  </si>
  <si>
    <t>Pool Nudle</t>
  </si>
  <si>
    <t>Granite Kirk Windstein</t>
  </si>
  <si>
    <t>Elica</t>
  </si>
  <si>
    <t>Elica 01</t>
  </si>
  <si>
    <t>Elica 02</t>
  </si>
  <si>
    <t>Elica 03</t>
  </si>
  <si>
    <t>Elica 04</t>
  </si>
  <si>
    <t>Elica 05</t>
  </si>
  <si>
    <t>Elica 06</t>
  </si>
  <si>
    <t>Elica 07</t>
  </si>
  <si>
    <t>Elica 08</t>
  </si>
  <si>
    <t>Jocker</t>
  </si>
  <si>
    <t>Jugs,Edges</t>
  </si>
  <si>
    <t>Incut Balls</t>
  </si>
  <si>
    <t>Incut Balls 01</t>
  </si>
  <si>
    <t>Incut Balls 02</t>
  </si>
  <si>
    <t>Incut Balls 03</t>
  </si>
  <si>
    <t>Incut Balls 04</t>
  </si>
  <si>
    <t>Incut Balls 05</t>
  </si>
  <si>
    <t>Elica 09</t>
  </si>
  <si>
    <t>Elica 10</t>
  </si>
  <si>
    <t>Pool Noodle Holder</t>
  </si>
  <si>
    <t>Granite Mini Macro</t>
  </si>
  <si>
    <t>Bulb 13</t>
  </si>
  <si>
    <t>Bulb 14</t>
  </si>
  <si>
    <t>Bulb 15</t>
  </si>
  <si>
    <t>Bulb 16</t>
  </si>
  <si>
    <t>Bulb 17</t>
  </si>
  <si>
    <t>Footholds PU</t>
  </si>
  <si>
    <t>Screw-ons PU</t>
  </si>
  <si>
    <t>Dadao</t>
  </si>
  <si>
    <t>Giga Edges PU</t>
  </si>
  <si>
    <t>Giga Pinches PU</t>
  </si>
  <si>
    <t>12-01</t>
  </si>
  <si>
    <t>Petals</t>
  </si>
  <si>
    <t>Classic Mobius Rings 01</t>
  </si>
  <si>
    <t>Classic Mobius Rings 02</t>
  </si>
  <si>
    <t>Classic Mobius Rings 05</t>
  </si>
  <si>
    <t>Classic Mobius Rings 06</t>
  </si>
  <si>
    <t>Classic Mobius Rings 07</t>
  </si>
  <si>
    <t>Classic Mobius Rings 08</t>
  </si>
  <si>
    <t>Gritstone range</t>
  </si>
  <si>
    <t>Gritstone Arête 01</t>
  </si>
  <si>
    <t>Gritstone Arête 02</t>
  </si>
  <si>
    <t>Gritstone Flake 01</t>
  </si>
  <si>
    <t>Gritstone Flake 02</t>
  </si>
  <si>
    <t>Fontainebleau La Coquille</t>
  </si>
  <si>
    <t>Fontainebleau La Gratonnade</t>
  </si>
  <si>
    <t>Fontainebleau Línversee</t>
  </si>
  <si>
    <t>Fontainebleau Cortomaltese</t>
  </si>
  <si>
    <t>Balls 11</t>
  </si>
  <si>
    <t>1959</t>
  </si>
  <si>
    <t>BL20455</t>
  </si>
  <si>
    <t>Balls 12</t>
  </si>
  <si>
    <t>Balls 13</t>
  </si>
  <si>
    <t>RAL</t>
  </si>
  <si>
    <t>2004</t>
  </si>
  <si>
    <t>4008</t>
  </si>
  <si>
    <t>Gritstone Mondo Pocket</t>
  </si>
  <si>
    <t>Crux Macros</t>
  </si>
  <si>
    <t>Granite</t>
  </si>
  <si>
    <t>Pockets,Jugs</t>
  </si>
  <si>
    <t>Home</t>
  </si>
  <si>
    <t>Nano Jugs</t>
  </si>
  <si>
    <t>Mini Jugs</t>
  </si>
  <si>
    <t>Large Positive Footholds</t>
  </si>
  <si>
    <t>Incut Crimps</t>
  </si>
  <si>
    <t>Positive Footholds</t>
  </si>
  <si>
    <t>Fixings</t>
  </si>
  <si>
    <t>194</t>
  </si>
  <si>
    <t xml:space="preserve">T-Nut Fixings (1000 pack) 	</t>
  </si>
  <si>
    <t>T-Nut</t>
  </si>
  <si>
    <t>2005</t>
  </si>
  <si>
    <t>350</t>
  </si>
  <si>
    <t>1686</t>
  </si>
  <si>
    <t>Edges PU</t>
  </si>
  <si>
    <t>Footholds PU 04</t>
  </si>
  <si>
    <t>Footholds PU 05</t>
  </si>
  <si>
    <t>Footholds PU 06</t>
  </si>
  <si>
    <t>Footholds PU 07</t>
  </si>
  <si>
    <t>Screw-ons PU 02</t>
  </si>
  <si>
    <t>Screw-ons PU 04</t>
  </si>
  <si>
    <t>Screw-ons PU 05</t>
  </si>
  <si>
    <t>Giga Edges PU 01</t>
  </si>
  <si>
    <t>Giga Edges PU 02</t>
  </si>
  <si>
    <t>Giga Edges PU 03</t>
  </si>
  <si>
    <t>Giga Edges PU 04</t>
  </si>
  <si>
    <t>Giga Edges PU 05</t>
  </si>
  <si>
    <t>Giga Edges PU 06</t>
  </si>
  <si>
    <t>Giga Edges PU 07</t>
  </si>
  <si>
    <t>Giga Edges PU 08</t>
  </si>
  <si>
    <t>Giga Pinches PU 01</t>
  </si>
  <si>
    <t>Giga Pinches PU 03</t>
  </si>
  <si>
    <t>Giga Pinches PU 04</t>
  </si>
  <si>
    <t>Holds,PU</t>
  </si>
  <si>
    <t>13-14</t>
  </si>
  <si>
    <t>Down Climber PU</t>
  </si>
  <si>
    <t>Down Climb PU</t>
  </si>
  <si>
    <t>14-06</t>
  </si>
  <si>
    <t>Open-Handed,Slopers</t>
  </si>
  <si>
    <t>Open-Handed,Edges</t>
  </si>
  <si>
    <t>Open-Handed,Pinches</t>
  </si>
  <si>
    <t>Lapis Plastic Brush 100 Pack</t>
  </si>
  <si>
    <t>Lapis Wooden Brush 100 Pack</t>
  </si>
  <si>
    <t>Lapis Über Brush 50 Pack</t>
  </si>
  <si>
    <t>Lapis Bubba Brush 10 Pack</t>
  </si>
  <si>
    <t>Crimps,Edges</t>
  </si>
  <si>
    <t>Footholds,Crimps,Screw-ons</t>
  </si>
  <si>
    <t>Crimps,Open-Handed</t>
  </si>
  <si>
    <t>Edges,Open-Handed</t>
  </si>
  <si>
    <t>Slopers,Open-Handed</t>
  </si>
  <si>
    <t>Jugs,Open-Handed</t>
  </si>
  <si>
    <t>Bleaustone Coffee Mug</t>
  </si>
  <si>
    <t>Squadra Coffee Mug</t>
  </si>
  <si>
    <t>2184</t>
  </si>
  <si>
    <t>2183</t>
  </si>
  <si>
    <t>Climb Hold Accessories</t>
  </si>
  <si>
    <t>Easy Riders PU</t>
  </si>
  <si>
    <t>Gritstone Arête Macro 01</t>
  </si>
  <si>
    <t>Gritstone Arête Macro 02</t>
  </si>
  <si>
    <t>Gritstone Flake Macro 02</t>
  </si>
  <si>
    <t>Gritstone Flake Macro 01</t>
  </si>
  <si>
    <t>Gritstone Arête Footholds</t>
  </si>
  <si>
    <t>Crimps,Screw-ons,Open-Handed</t>
  </si>
  <si>
    <t>16-24</t>
  </si>
  <si>
    <t>15-12</t>
  </si>
  <si>
    <t>16-29</t>
  </si>
  <si>
    <t>13-27</t>
  </si>
  <si>
    <t>17-18</t>
  </si>
  <si>
    <t>Gritstone Flake 03</t>
  </si>
  <si>
    <t>Gritstone Flake 04</t>
  </si>
  <si>
    <t>Gritstone Arête 04</t>
  </si>
  <si>
    <t>Gritstone Arête 03</t>
  </si>
  <si>
    <t>1135x584x237</t>
  </si>
  <si>
    <t>829x374x200</t>
  </si>
  <si>
    <t>600x260x152</t>
  </si>
  <si>
    <t>1150x1109x234</t>
  </si>
  <si>
    <t>840x749x200</t>
  </si>
  <si>
    <t>615x520x153</t>
  </si>
  <si>
    <t>615x520x155</t>
  </si>
  <si>
    <t>14-11</t>
  </si>
  <si>
    <t>Lapis Petal Split Small Left</t>
  </si>
  <si>
    <t>Lapis Petal Split Medium Left</t>
  </si>
  <si>
    <t>Lapis Petal Split Large Left</t>
  </si>
  <si>
    <t>Lapis Petal Split Small Right</t>
  </si>
  <si>
    <t>Lapis Petal Split Medium Right</t>
  </si>
  <si>
    <t>Lapis Petal Split Large Right</t>
  </si>
  <si>
    <t>Magic Wood 10</t>
  </si>
  <si>
    <t>Magic Wood 11</t>
  </si>
  <si>
    <t>Brione</t>
  </si>
  <si>
    <t>Magic Wood</t>
  </si>
  <si>
    <t>Ticino</t>
  </si>
  <si>
    <t>Squadra Small Additional Bag</t>
  </si>
  <si>
    <t>2214</t>
  </si>
  <si>
    <t>Open-Handed,Mixed</t>
  </si>
  <si>
    <t>Ears 01</t>
  </si>
  <si>
    <t>Ears 02</t>
  </si>
  <si>
    <t>Croissant 01</t>
  </si>
  <si>
    <t>Croissant 02</t>
  </si>
  <si>
    <t>Croissant 03</t>
  </si>
  <si>
    <t>Croissant 04</t>
  </si>
  <si>
    <t>Croissant 05</t>
  </si>
  <si>
    <t>Croissant 06</t>
  </si>
  <si>
    <t>Croissant 07</t>
  </si>
  <si>
    <t>Croissant 08</t>
  </si>
  <si>
    <t>Croissant 09</t>
  </si>
  <si>
    <t>Ears</t>
  </si>
  <si>
    <t>Croissant</t>
  </si>
  <si>
    <t>Mini Goodies</t>
  </si>
  <si>
    <t>Positive Edges 01</t>
  </si>
  <si>
    <t>Positive Edges 02</t>
  </si>
  <si>
    <t>Positive Edges 03</t>
  </si>
  <si>
    <t>Positive Edges 04</t>
  </si>
  <si>
    <t>Positive Edges 05</t>
  </si>
  <si>
    <t>Yōng</t>
  </si>
  <si>
    <t>Yōng 01</t>
  </si>
  <si>
    <t>Yōng 02</t>
  </si>
  <si>
    <t>Yōng 03</t>
  </si>
  <si>
    <t>Yōng 04</t>
  </si>
  <si>
    <t>Yōng 05</t>
  </si>
  <si>
    <t>Yōng 06</t>
  </si>
  <si>
    <t>Yōng 07</t>
  </si>
  <si>
    <t>Yōng 08</t>
  </si>
  <si>
    <t>Elephant Tusks</t>
  </si>
  <si>
    <t>Single-Handed Elephant Tusks</t>
  </si>
  <si>
    <t>Dual-Handed Elephant Tusks</t>
  </si>
  <si>
    <t>Slopers 01</t>
  </si>
  <si>
    <t>Slopers 02</t>
  </si>
  <si>
    <t>Yōng 09</t>
  </si>
  <si>
    <t>Bricks</t>
  </si>
  <si>
    <t>Bricks 01</t>
  </si>
  <si>
    <t>Bricks 02</t>
  </si>
  <si>
    <t>Bricks 03</t>
  </si>
  <si>
    <t>Bricks 04</t>
  </si>
  <si>
    <t>Bricks 05</t>
  </si>
  <si>
    <t>Bricks 06</t>
  </si>
  <si>
    <t>Bricks 07</t>
  </si>
  <si>
    <t>Bricks 08</t>
  </si>
  <si>
    <t>Bricks 09</t>
  </si>
  <si>
    <t>Bricks 10</t>
  </si>
  <si>
    <t>Bricks 11</t>
  </si>
  <si>
    <t>Bricks 12</t>
  </si>
  <si>
    <t>Bricks 13</t>
  </si>
  <si>
    <t>Bricks 14</t>
  </si>
  <si>
    <t>Bricks 15</t>
  </si>
  <si>
    <t>Open Handed Goodies</t>
  </si>
  <si>
    <t>Open Handed Goodies 01</t>
  </si>
  <si>
    <t>Open Handed Mini Goodies 01</t>
  </si>
  <si>
    <t>Open Handed Mini Goodies 02</t>
  </si>
  <si>
    <t>Macro Goodies 06</t>
  </si>
  <si>
    <t>Macro Goodies 07</t>
  </si>
  <si>
    <t>Macro Goodies 08</t>
  </si>
  <si>
    <t>Macro Goodies 09</t>
  </si>
  <si>
    <t>Magic Wood 01</t>
  </si>
  <si>
    <t>Magic Wood 02</t>
  </si>
  <si>
    <t>Magic Wood 03</t>
  </si>
  <si>
    <t>Magic Wood 04</t>
  </si>
  <si>
    <t>Magic Wood 05</t>
  </si>
  <si>
    <t>Magic Wood 06</t>
  </si>
  <si>
    <t>Magic Wood 07</t>
  </si>
  <si>
    <t>Magic Wood 08</t>
  </si>
  <si>
    <t>Magic Wood 09</t>
  </si>
  <si>
    <t>Ticino 01</t>
  </si>
  <si>
    <t>Ticino 02</t>
  </si>
  <si>
    <t>Ticino 03</t>
  </si>
  <si>
    <t>Ticino 04</t>
  </si>
  <si>
    <t>Ticino 05</t>
  </si>
  <si>
    <t>Ticino 06</t>
  </si>
  <si>
    <t>Ticino 07</t>
  </si>
  <si>
    <t>Ticino 08</t>
  </si>
  <si>
    <t>Sick Edges 01</t>
  </si>
  <si>
    <t>Sick Edges 02</t>
  </si>
  <si>
    <t>Sick Edges 03</t>
  </si>
  <si>
    <t>Sick Edges 04</t>
  </si>
  <si>
    <t>Sick Edges 05</t>
  </si>
  <si>
    <t>Sick Edges 06</t>
  </si>
  <si>
    <t>Sick Edges 07</t>
  </si>
  <si>
    <t>Sick Edges 08</t>
  </si>
  <si>
    <t>Sick Edges 09</t>
  </si>
  <si>
    <t>Sick Edges 10</t>
  </si>
  <si>
    <t>Sick Edges 11</t>
  </si>
  <si>
    <t>Sick Edges 12</t>
  </si>
  <si>
    <t>Sick Edges 13</t>
  </si>
  <si>
    <t>Sick Pinches 01</t>
  </si>
  <si>
    <t>Sick Pinches 02</t>
  </si>
  <si>
    <t>Sick Pinches 03</t>
  </si>
  <si>
    <t>Sick Pinches 04</t>
  </si>
  <si>
    <t>Sick Pinches 05</t>
  </si>
  <si>
    <t>Sick Pinches 06</t>
  </si>
  <si>
    <t>Sick Pinches 07</t>
  </si>
  <si>
    <t>Sick Pinches 08</t>
  </si>
  <si>
    <t>Sick Pockets 01</t>
  </si>
  <si>
    <t>Sick Pockets 02</t>
  </si>
  <si>
    <t>Sick Pockets 03</t>
  </si>
  <si>
    <t>Sick Pockets 04</t>
  </si>
  <si>
    <t>Sick Pockets 05</t>
  </si>
  <si>
    <t>Sick Pockets 06</t>
  </si>
  <si>
    <t>Sick Pockets 07</t>
  </si>
  <si>
    <t>Sick Pockets 08</t>
  </si>
  <si>
    <t>Sick Pockets 09</t>
  </si>
  <si>
    <t>Sick Pockets 10</t>
  </si>
  <si>
    <t>Sick Slopers 01</t>
  </si>
  <si>
    <t>Sick Slopers 02</t>
  </si>
  <si>
    <t>Sick Slopers 03</t>
  </si>
  <si>
    <t>Sick Slopers 04</t>
  </si>
  <si>
    <t>Sick Slopers 05</t>
  </si>
  <si>
    <t>Sick Slopers 06</t>
  </si>
  <si>
    <t>Sick Slopers 07</t>
  </si>
  <si>
    <t>Sick Slopers 08</t>
  </si>
  <si>
    <t>Sick Slopers 09</t>
  </si>
  <si>
    <t>Sick Pockets 11</t>
  </si>
  <si>
    <t>Pockets 05</t>
  </si>
  <si>
    <t>Pockets 06</t>
  </si>
  <si>
    <t>Flat Edges 02</t>
  </si>
  <si>
    <t>Flat Edges 01</t>
  </si>
  <si>
    <t>Flat Edges 03</t>
  </si>
  <si>
    <t>Flat Edges 04</t>
  </si>
  <si>
    <t>Flat Edges 05</t>
  </si>
  <si>
    <t>Flat Edges 06</t>
  </si>
  <si>
    <t>Flat Edges 07</t>
  </si>
  <si>
    <t>Flat Edges 08</t>
  </si>
  <si>
    <t>Flat Edges 09</t>
  </si>
  <si>
    <t>Flat Edges 10</t>
  </si>
  <si>
    <t>Positive Edges 06</t>
  </si>
  <si>
    <t>Positive Edges 07</t>
  </si>
  <si>
    <t>Positive Edges 08</t>
  </si>
  <si>
    <t>Positive Edges 09</t>
  </si>
  <si>
    <t>Positive Edges 10</t>
  </si>
  <si>
    <t>Positive Edges 11</t>
  </si>
  <si>
    <t>Positive Edges 12</t>
  </si>
  <si>
    <t>Granite Basics 01</t>
  </si>
  <si>
    <t>Granite Basics 02</t>
  </si>
  <si>
    <t>Granite Basics 03</t>
  </si>
  <si>
    <t>Granite Basics 05</t>
  </si>
  <si>
    <t>Granite Basics 04</t>
  </si>
  <si>
    <t>Granite Basics 06</t>
  </si>
  <si>
    <t>Granite Basics</t>
  </si>
  <si>
    <t>Screw-ons 02</t>
  </si>
  <si>
    <t>Screw-ons 04</t>
  </si>
  <si>
    <t>Screw-ons 05</t>
  </si>
  <si>
    <t>Flat Edges</t>
  </si>
  <si>
    <t>Positive Edges</t>
  </si>
  <si>
    <t>Flat Edges PU</t>
  </si>
  <si>
    <t>Positive Edges PU</t>
  </si>
  <si>
    <t>Sick Edges</t>
  </si>
  <si>
    <t>Sick Pinches</t>
  </si>
  <si>
    <t>Sick Slopers</t>
  </si>
  <si>
    <t>Brics PU</t>
  </si>
  <si>
    <t>Bricks 16</t>
  </si>
  <si>
    <t>Croissant 10</t>
  </si>
  <si>
    <t>Gritstone Arête</t>
  </si>
  <si>
    <t>Gritstone Flake</t>
  </si>
  <si>
    <t>Pinches PU</t>
  </si>
  <si>
    <t>Flat Edges 11</t>
  </si>
  <si>
    <t>Flat Edges 12</t>
  </si>
  <si>
    <t>Positive Edges 13</t>
  </si>
  <si>
    <t>Positive Edges 14</t>
  </si>
  <si>
    <t>Flat Edges PU 03</t>
  </si>
  <si>
    <t>Flat Edges PU 04</t>
  </si>
  <si>
    <t>Flat Edges PU 05</t>
  </si>
  <si>
    <t>Flat Edges PU 06</t>
  </si>
  <si>
    <t>Flat Edges PU 07</t>
  </si>
  <si>
    <t>Flat Edges PU 08</t>
  </si>
  <si>
    <t>Flat Edges PU 09</t>
  </si>
  <si>
    <t>Positive Edges PU 01</t>
  </si>
  <si>
    <t>Positive Edges PU 03</t>
  </si>
  <si>
    <t>Positive Edges PU 04</t>
  </si>
  <si>
    <t>Positive Edges PU 05</t>
  </si>
  <si>
    <t>Positive Edges PU 06</t>
  </si>
  <si>
    <t>Positive Edges PU 07</t>
  </si>
  <si>
    <t>Positive Edges PU 08</t>
  </si>
  <si>
    <t>Positive Edges PU 09</t>
  </si>
  <si>
    <t>Positive Edges PU 10</t>
  </si>
  <si>
    <t>Positive Edges PU 11</t>
  </si>
  <si>
    <t>Positive Edges PU 12</t>
  </si>
  <si>
    <t>Flat Edges PU 10</t>
  </si>
  <si>
    <t>Flat Edges PU 11</t>
  </si>
  <si>
    <t>Bricks PU 14</t>
  </si>
  <si>
    <t>Bricks PU 16</t>
  </si>
  <si>
    <t>Gritstone Pockets</t>
  </si>
  <si>
    <t>Flat Pinches PU 04</t>
  </si>
  <si>
    <t>Flat Pinches 01</t>
  </si>
  <si>
    <t>Flat Pinches 02</t>
  </si>
  <si>
    <t>Flat Pinches 03</t>
  </si>
  <si>
    <t>Flat Pinches 04</t>
  </si>
  <si>
    <t>Positive Pinches 01</t>
  </si>
  <si>
    <t>Positive Pinches PU 01</t>
  </si>
  <si>
    <t>Flat Pinches PU</t>
  </si>
  <si>
    <t>Positive Pinches PU</t>
  </si>
  <si>
    <t>Flat Pinches</t>
  </si>
  <si>
    <t>Positive Pinches</t>
  </si>
  <si>
    <t>Classic Basics</t>
  </si>
  <si>
    <t>Pure Rails</t>
  </si>
  <si>
    <t>Pure Rounded</t>
  </si>
  <si>
    <t>Pure Triangular</t>
  </si>
  <si>
    <t>Pure Rounded 01</t>
  </si>
  <si>
    <t>Pure Rounded 02</t>
  </si>
  <si>
    <t>Pure Rounded 03</t>
  </si>
  <si>
    <t>Pure Rounded 04</t>
  </si>
  <si>
    <t>Pure Rounded 05</t>
  </si>
  <si>
    <t>Pure Rounded 06</t>
  </si>
  <si>
    <t>Pure Rounded 07</t>
  </si>
  <si>
    <t>Pure Rounded 08</t>
  </si>
  <si>
    <t>Pure Rounded 09</t>
  </si>
  <si>
    <t>Pure Rounded 10</t>
  </si>
  <si>
    <t>Pure Rounded 11</t>
  </si>
  <si>
    <t>Pure Triangular 01</t>
  </si>
  <si>
    <t>Pure Triangular 02</t>
  </si>
  <si>
    <t>Pure Triangular 03</t>
  </si>
  <si>
    <t>Pure Triangular 04</t>
  </si>
  <si>
    <t>Pure Triangular 05</t>
  </si>
  <si>
    <t>Pure Triangular 06</t>
  </si>
  <si>
    <t>Pure Triangular 07</t>
  </si>
  <si>
    <t>Pure Triangular 08</t>
  </si>
  <si>
    <t>Pure Triangular 09</t>
  </si>
  <si>
    <t>Pure Triangular 10</t>
  </si>
  <si>
    <t>Pure Rails 01</t>
  </si>
  <si>
    <t>Pure Rails 02</t>
  </si>
  <si>
    <t>Pure Rails 03</t>
  </si>
  <si>
    <t>Pure Rails 04</t>
  </si>
  <si>
    <t>Pure Rails 05</t>
  </si>
  <si>
    <t>Pure Rails 06</t>
  </si>
  <si>
    <t>Pure Rails 07</t>
  </si>
  <si>
    <t>Pure Rails 08</t>
  </si>
  <si>
    <t>Pure Rails 09</t>
  </si>
  <si>
    <t>Pure Rails 10</t>
  </si>
  <si>
    <t>Pure Rails 11</t>
  </si>
  <si>
    <t>Pure Rails 12</t>
  </si>
  <si>
    <t>Bricks PU</t>
  </si>
  <si>
    <t>Colour</t>
  </si>
  <si>
    <t>1023</t>
  </si>
  <si>
    <t>2011</t>
  </si>
  <si>
    <t>3000</t>
  </si>
  <si>
    <t>4005</t>
  </si>
  <si>
    <t>5015</t>
  </si>
  <si>
    <t>6029</t>
  </si>
  <si>
    <t>7004</t>
  </si>
  <si>
    <t>8003</t>
  </si>
  <si>
    <t>9003</t>
  </si>
  <si>
    <t>9005</t>
  </si>
  <si>
    <t>6027</t>
  </si>
  <si>
    <t>Red</t>
  </si>
  <si>
    <t>Gritstone Pocket 01</t>
  </si>
  <si>
    <t>Gritstone Pocket 02</t>
  </si>
  <si>
    <t>Classic Giga Jugs 02</t>
  </si>
  <si>
    <t>Classic Giga Jugs 03</t>
  </si>
  <si>
    <t>Classic Giga Jugs 04</t>
  </si>
  <si>
    <t>Classic Giga Jugs 05</t>
  </si>
  <si>
    <t>NEW</t>
  </si>
  <si>
    <t>Texture</t>
  </si>
  <si>
    <t>Plain</t>
  </si>
  <si>
    <t>Trans-lucent
Colour</t>
  </si>
  <si>
    <t>Cuddle</t>
  </si>
  <si>
    <t>Price without Percent</t>
  </si>
  <si>
    <t>Down Climb PU with Arrow</t>
  </si>
  <si>
    <t>Brione 01</t>
  </si>
  <si>
    <t>Brione 02</t>
  </si>
  <si>
    <t>Brione 03</t>
  </si>
  <si>
    <t>Brione 04</t>
  </si>
  <si>
    <t>Brione 05</t>
  </si>
  <si>
    <t>The neverending story</t>
  </si>
  <si>
    <t>Ticino 09</t>
  </si>
  <si>
    <t>Gritstone Arête 05</t>
  </si>
  <si>
    <t>Gritstone Basics</t>
  </si>
  <si>
    <t>Gritstone Basics 01</t>
  </si>
  <si>
    <t>Gritstone Basics 02</t>
  </si>
  <si>
    <t>Gritstone Basics 03</t>
  </si>
  <si>
    <t>Ears 03</t>
  </si>
  <si>
    <t>Ears 04</t>
  </si>
  <si>
    <t>Ears 05</t>
  </si>
  <si>
    <t>Dadao 11</t>
  </si>
  <si>
    <t>Dadao 13</t>
  </si>
  <si>
    <t>Dadao 14</t>
  </si>
  <si>
    <t>Dadao 15</t>
  </si>
  <si>
    <t>Dadao 16</t>
  </si>
  <si>
    <t>Dadao 17</t>
  </si>
  <si>
    <t>Dadao 18</t>
  </si>
  <si>
    <t>Dadao 19</t>
  </si>
  <si>
    <t>Dadao 20</t>
  </si>
  <si>
    <t>Dadao 21</t>
  </si>
  <si>
    <t>Dadao 22</t>
  </si>
  <si>
    <t>Dadao 23</t>
  </si>
  <si>
    <t>Dadao 24</t>
  </si>
  <si>
    <t>Dadao 25</t>
  </si>
  <si>
    <t>Dadao 26</t>
  </si>
  <si>
    <t>Dadao 27</t>
  </si>
  <si>
    <t>Dadao 28</t>
  </si>
  <si>
    <t>Dadao 29</t>
  </si>
  <si>
    <t>Dadao 30</t>
  </si>
  <si>
    <t>Dadao 31</t>
  </si>
  <si>
    <t>Dadao 32</t>
  </si>
  <si>
    <t>Dadao 33</t>
  </si>
  <si>
    <t>Dadao 34</t>
  </si>
  <si>
    <t>Sick Edges 14</t>
  </si>
  <si>
    <t>Sick Edges 15</t>
  </si>
  <si>
    <t>Sick Edges 16</t>
  </si>
  <si>
    <t>Sick Pinches 09</t>
  </si>
  <si>
    <t>Sick Slopers 10</t>
  </si>
  <si>
    <t>Reset Macros</t>
  </si>
  <si>
    <t>Reset Volumes</t>
  </si>
  <si>
    <t>Red PU 01</t>
  </si>
  <si>
    <t>Red PU 02</t>
  </si>
  <si>
    <t>Red PU 03</t>
  </si>
  <si>
    <t>Red PU 04</t>
  </si>
  <si>
    <t>Red PU 05</t>
  </si>
  <si>
    <t>Red PU 06</t>
  </si>
  <si>
    <t>Red PU 07</t>
  </si>
  <si>
    <t>Red PU 08</t>
  </si>
  <si>
    <t>Red PU 09</t>
  </si>
  <si>
    <t>Red PU 10</t>
  </si>
  <si>
    <t>Red PU 11</t>
  </si>
  <si>
    <t>Red PU 12</t>
  </si>
  <si>
    <t>Red PU 13</t>
  </si>
  <si>
    <t>Red PU 14</t>
  </si>
  <si>
    <t>Red PU 15</t>
  </si>
  <si>
    <t>Red PU 16</t>
  </si>
  <si>
    <t>Red PU 17</t>
  </si>
  <si>
    <t>Red PU 18</t>
  </si>
  <si>
    <t>Red PU 19</t>
  </si>
  <si>
    <t>Red PU 20</t>
  </si>
  <si>
    <t>Red PU 21</t>
  </si>
  <si>
    <t>Classic Giga Jugs 06</t>
  </si>
  <si>
    <t>Dadao 12</t>
  </si>
  <si>
    <t>Classic Giga Jugs 01</t>
  </si>
  <si>
    <t>Screw-ons,Crimps</t>
  </si>
  <si>
    <t>Incut,Edges,Open-Handed</t>
  </si>
  <si>
    <t>Edges,Slopers,Open-Handed</t>
  </si>
  <si>
    <t>Edges,Jugs,Open-Handed</t>
  </si>
  <si>
    <t>Gritstone Arête Macro 03</t>
  </si>
  <si>
    <t>Gritstone Arête Macro 04</t>
  </si>
  <si>
    <t>11-25</t>
  </si>
  <si>
    <t>Ears 06</t>
  </si>
  <si>
    <t>Ears 07</t>
  </si>
  <si>
    <t>Ears 08</t>
  </si>
  <si>
    <t>Ears 09</t>
  </si>
  <si>
    <t>Classic Mobius Rings 09</t>
  </si>
  <si>
    <t>Bricks 17</t>
  </si>
  <si>
    <t>Bricks 18</t>
  </si>
  <si>
    <t>Bricks 19</t>
  </si>
  <si>
    <t>Bricks 20</t>
  </si>
  <si>
    <t>Bricks 21</t>
  </si>
  <si>
    <t>Bricks 22</t>
  </si>
  <si>
    <t>Bricks 23</t>
  </si>
  <si>
    <t>Shells</t>
  </si>
  <si>
    <t>Macros,Tex</t>
  </si>
  <si>
    <t>Cuddle DualTex PU 01</t>
  </si>
  <si>
    <t>Cuddle DualTex PU 02</t>
  </si>
  <si>
    <t>Cuddle DualTex PU 03</t>
  </si>
  <si>
    <t>Cuddle DualTex PU 04</t>
  </si>
  <si>
    <t>Cuddle DualTex PU 05</t>
  </si>
  <si>
    <t>Cuddle DualTex PU 06</t>
  </si>
  <si>
    <t>Cuddle DualTex PU 07</t>
  </si>
  <si>
    <t>Cuddle DualTex PU 08</t>
  </si>
  <si>
    <t>Cuddle DualTex PU 09</t>
  </si>
  <si>
    <t>Cuddle DualTex PU 10</t>
  </si>
  <si>
    <t>Cuddle DualTex PU 11</t>
  </si>
  <si>
    <t>Cuddle DualTex PU 12</t>
  </si>
  <si>
    <t>Cuddle Dual Tex PU</t>
  </si>
  <si>
    <t>Shells 01</t>
  </si>
  <si>
    <t>Shells 02</t>
  </si>
  <si>
    <t>Shells 03</t>
  </si>
  <si>
    <t>Shells 04</t>
  </si>
  <si>
    <t>Shells 05</t>
  </si>
  <si>
    <t>Shells 06</t>
  </si>
  <si>
    <t>Shells 07</t>
  </si>
  <si>
    <t>Shells 08</t>
  </si>
  <si>
    <t>Shells 09</t>
  </si>
  <si>
    <t>Shells 10</t>
  </si>
  <si>
    <t>Fins PU</t>
  </si>
  <si>
    <t>Fins PU 01</t>
  </si>
  <si>
    <t>Fins PU 02</t>
  </si>
  <si>
    <t>Fins PU 03</t>
  </si>
  <si>
    <t>Fins PU 04</t>
  </si>
  <si>
    <t>Fins PU 05</t>
  </si>
  <si>
    <t>Fins PU 06</t>
  </si>
  <si>
    <t>Fins PU 07</t>
  </si>
  <si>
    <t>Fins PU 08</t>
  </si>
  <si>
    <t>Fins PU 09</t>
  </si>
  <si>
    <t>Fins PU 10</t>
  </si>
  <si>
    <t>Fins PU 11</t>
  </si>
  <si>
    <t>Fins PU 12</t>
  </si>
  <si>
    <t>Fins PU 13</t>
  </si>
  <si>
    <t>Fins PU 14</t>
  </si>
  <si>
    <t>Fins PU 15</t>
  </si>
  <si>
    <t>Fins PU 16</t>
  </si>
  <si>
    <t>Fins PU 17</t>
  </si>
  <si>
    <t>Fins PU 18</t>
  </si>
  <si>
    <t>Easy Rider PU 02</t>
  </si>
  <si>
    <t>Easy Rider PU 01</t>
  </si>
  <si>
    <t>Easy Rider PU 03</t>
  </si>
  <si>
    <t>Easy Rider PU 04</t>
  </si>
  <si>
    <t>Easy Rider PU 05</t>
  </si>
  <si>
    <t>Easy Rider PU 06</t>
  </si>
  <si>
    <t>Easy Rider PU 07</t>
  </si>
  <si>
    <t>Easy Rider PU 08</t>
  </si>
  <si>
    <t>Easy Rider PU 09</t>
  </si>
  <si>
    <t>Easy Rider PU 10</t>
  </si>
  <si>
    <t>Easy Rider PU 11</t>
  </si>
  <si>
    <t>Easy Rider PU 12</t>
  </si>
  <si>
    <t>Easy Rider PU 13</t>
  </si>
  <si>
    <t>Easy Rider PU 14</t>
  </si>
  <si>
    <t>Easy Rider PU 15</t>
  </si>
  <si>
    <t>Easy Rider PU 16</t>
  </si>
  <si>
    <t>Easy Rider PU 17</t>
  </si>
  <si>
    <t>Easy Rider PU 18</t>
  </si>
  <si>
    <t>Easy Rider PU 19</t>
  </si>
  <si>
    <t>Easy Rider PU 20</t>
  </si>
  <si>
    <t>Easy Rider PU 21</t>
  </si>
  <si>
    <t>Easy Rider PU 22</t>
  </si>
  <si>
    <t>Easy Rider PU 23</t>
  </si>
  <si>
    <t>Easy Rider PU 24</t>
  </si>
  <si>
    <t>Easy Rider PU 25</t>
  </si>
  <si>
    <t>Easy Rider PU 26</t>
  </si>
  <si>
    <t>Easy Rider PU 27</t>
  </si>
  <si>
    <t>Easy Rider PU 28</t>
  </si>
  <si>
    <t>Easy Rider PU 29</t>
  </si>
  <si>
    <t>Easy Rider PU 30</t>
  </si>
  <si>
    <t>Easy Rider PU 31</t>
  </si>
  <si>
    <t>Easy Rider PU 32</t>
  </si>
  <si>
    <t>Easy Rider PU 33</t>
  </si>
  <si>
    <t>Easy Rider PU 34</t>
  </si>
  <si>
    <t>Easy Rider PU 35</t>
  </si>
  <si>
    <t>Easy Rider PU 36</t>
  </si>
  <si>
    <t>Easy Rider PU 37</t>
  </si>
  <si>
    <t>Easy Rider PU 38</t>
  </si>
  <si>
    <t>Easy Rider PU 39</t>
  </si>
  <si>
    <t>Easy Rider PU 40</t>
  </si>
  <si>
    <t>Easy Rider PU 41</t>
  </si>
  <si>
    <t>Easy Rider PU 42</t>
  </si>
  <si>
    <t>Easy Rider PU 43</t>
  </si>
  <si>
    <t>Easy Rider PU 44</t>
  </si>
  <si>
    <t>Easy Rider PU 45</t>
  </si>
  <si>
    <t>Easy Rider PU 46</t>
  </si>
  <si>
    <t>Easy Rider PU 47</t>
  </si>
  <si>
    <t>Easy Rider PU 48</t>
  </si>
  <si>
    <t>Easy Rider PU 49</t>
  </si>
  <si>
    <t>Easy Rider PU 50</t>
  </si>
  <si>
    <t>Colour samples</t>
  </si>
  <si>
    <t>2577</t>
  </si>
  <si>
    <t>Silicone release spray</t>
  </si>
  <si>
    <t>2578</t>
  </si>
  <si>
    <t>Petal Macro Pinches</t>
  </si>
  <si>
    <t>Petal Macro Pinches 01</t>
  </si>
  <si>
    <t>Petal Macro Pinches 02</t>
  </si>
  <si>
    <t>Petal Macro Open Handed Jugs</t>
  </si>
  <si>
    <t>Petal Macro Open Handed Jugs 01</t>
  </si>
  <si>
    <t>Petal Macro Open Handed Jugs 02</t>
  </si>
  <si>
    <t>Petal Macro Slopers</t>
  </si>
  <si>
    <t>Petal Macro Slopers 01</t>
  </si>
  <si>
    <t>Petal Macro Slopers 02</t>
  </si>
  <si>
    <t>Petal Macro Slopers 03</t>
  </si>
  <si>
    <t>Petal Macro Slopers 04</t>
  </si>
  <si>
    <t>Petal Macro Edges</t>
  </si>
  <si>
    <t>Petal Macro Pockets</t>
  </si>
  <si>
    <t>Petal Macro Edges 01</t>
  </si>
  <si>
    <t>Petal Macro Edges 02</t>
  </si>
  <si>
    <t>Petal Macro Edges 03</t>
  </si>
  <si>
    <t>Petal Macro Edges 04</t>
  </si>
  <si>
    <t>Petal Macro Edges 05</t>
  </si>
  <si>
    <t>Petal Macro Edges 06</t>
  </si>
  <si>
    <t>Petal Macro Pockets 01</t>
  </si>
  <si>
    <t>Petal Macro Pockets 02</t>
  </si>
  <si>
    <t>Petal Macro Pockets 03</t>
  </si>
  <si>
    <t>Petal Macro Pockets 04</t>
  </si>
  <si>
    <t>Petal Macro Pockets 05</t>
  </si>
  <si>
    <t>Petal Macro Pockets 06</t>
  </si>
  <si>
    <t>Colour RAL sample</t>
  </si>
  <si>
    <t>2593</t>
  </si>
  <si>
    <t>Custom RAL</t>
  </si>
  <si>
    <t>Classic Mobius Rings 10</t>
  </si>
  <si>
    <t>Open-Handed,Pockets</t>
  </si>
  <si>
    <t>Petal</t>
  </si>
  <si>
    <t>Petal Crimps Dual Tex 01</t>
  </si>
  <si>
    <t>Petal Crimps Dual Tex 02</t>
  </si>
  <si>
    <t>Petal Crimps Dual Tex 03</t>
  </si>
  <si>
    <t>Petal Crimps Dual Tex</t>
  </si>
  <si>
    <t>Petal Cripms Dual Tex</t>
  </si>
  <si>
    <t>Petal Crimps Dual Tex 04</t>
  </si>
  <si>
    <t>Petal Pinches Dual Tex 01</t>
  </si>
  <si>
    <t>Petal Pinches Dual Tex 02</t>
  </si>
  <si>
    <t>Petal Pinches Dual Tex 03</t>
  </si>
  <si>
    <t>Petal Pinches Dual Tex 04</t>
  </si>
  <si>
    <t>Petal Slopers Dual Tex 01</t>
  </si>
  <si>
    <t>Petal Slopers Dual Tex 02</t>
  </si>
  <si>
    <t>Petal Slopers Dual Tex 03</t>
  </si>
  <si>
    <t>Petal Slopers Dual Tex 04</t>
  </si>
  <si>
    <t>Petal Pinches Dual Tex</t>
  </si>
  <si>
    <t>Petal Slopers Dual Tex</t>
  </si>
  <si>
    <t>Reset Holds</t>
  </si>
  <si>
    <t>Screw-ons,Slopers</t>
  </si>
  <si>
    <t>23Holds Holds</t>
  </si>
  <si>
    <t>Edges,Crimps,Screw-ons,Mixed</t>
  </si>
  <si>
    <t>Slopers,Edges,Crimps,Screw-ons,Mixed</t>
  </si>
  <si>
    <t>Slopers,Edges,Screw-ons,Mixed</t>
  </si>
  <si>
    <t>Slopers,Pinches,Screw-ons,Mixed</t>
  </si>
  <si>
    <t>Slopers,Pinches,Screw-ons</t>
  </si>
  <si>
    <t>Dual-Handed,Jugs,Slopers</t>
  </si>
  <si>
    <t>Dual-Handed,Slopers</t>
  </si>
  <si>
    <t>Dual-Handed,Slopers,Jugs</t>
  </si>
  <si>
    <t>Dual-Handed,Pinches,Slopers</t>
  </si>
  <si>
    <t>Footholds,Mini</t>
  </si>
  <si>
    <t>Edges,Crimps</t>
  </si>
  <si>
    <t>Screw-ons,Pinches,Footholds</t>
  </si>
  <si>
    <t>Screw-ons,Footholds</t>
  </si>
  <si>
    <t>Slopers,Jugs</t>
  </si>
  <si>
    <t>Slopers,Edges,Crimps</t>
  </si>
  <si>
    <t>Screw-ons,Edges,Crimps,Footholds</t>
  </si>
  <si>
    <t>Positive,Flat</t>
  </si>
  <si>
    <t>Dual-Handed,Edges,Crimps</t>
  </si>
  <si>
    <t>Edges,Screw-ons,Crimps</t>
  </si>
  <si>
    <t>Pinches,Edges,Screw-ons,Crimps</t>
  </si>
  <si>
    <t>Style</t>
  </si>
  <si>
    <t>Climbing ability</t>
  </si>
  <si>
    <t>Climbing style</t>
  </si>
  <si>
    <t>Haptics</t>
  </si>
  <si>
    <t>Fine</t>
  </si>
  <si>
    <t>Intermediate,Expert,Competition</t>
  </si>
  <si>
    <t>Bouldering,Lead,Competition</t>
  </si>
  <si>
    <t>Classic</t>
  </si>
  <si>
    <t>Medium</t>
  </si>
  <si>
    <t>Beginner,Intermediate,Expert,Competition</t>
  </si>
  <si>
    <t>Bouldering,Lead</t>
  </si>
  <si>
    <t>Open-Handed,Edges,Slopers</t>
  </si>
  <si>
    <t>Fontainebleau</t>
  </si>
  <si>
    <t>Gritstone</t>
  </si>
  <si>
    <t>Limestone</t>
  </si>
  <si>
    <t>Advanced Beginner,Intermediate,Expert</t>
  </si>
  <si>
    <t>Beginner,Advanced Beginner,Intermediate,Expert</t>
  </si>
  <si>
    <t>Advanced Beginner,Intermediate,Expert,Competition</t>
  </si>
  <si>
    <t>Children,Beginner,Advanced Beginner,Intermediate</t>
  </si>
  <si>
    <t>Beginner,Advanced Beginner,Intermediate,Expert,Competition</t>
  </si>
  <si>
    <t>Coarse,Dual Tex</t>
  </si>
  <si>
    <t>Medium,Dual Tex</t>
  </si>
  <si>
    <t>Children,Bouldering,Lead</t>
  </si>
  <si>
    <t>Bouldering,Lead,Down Climb</t>
  </si>
  <si>
    <t>Geometric,Dual Tex</t>
  </si>
  <si>
    <t>Classic,Down Climb</t>
  </si>
  <si>
    <t>Classic,Dual Tex</t>
  </si>
  <si>
    <t>Volumes,Holds,Tex</t>
  </si>
  <si>
    <t>Organic,Dual Tex</t>
  </si>
  <si>
    <t>Pockets,Mono,Two Finger</t>
  </si>
  <si>
    <t>Positive,Super Positive</t>
  </si>
  <si>
    <t>Petal Incut Edges 01</t>
  </si>
  <si>
    <t>Petal Incut Edges 02</t>
  </si>
  <si>
    <t>Red PU 22</t>
  </si>
  <si>
    <t>Petal Screw-ons 01</t>
  </si>
  <si>
    <t>Petal Edges 01</t>
  </si>
  <si>
    <t>Petal Crimps 01</t>
  </si>
  <si>
    <t>Petal Slopers 01</t>
  </si>
  <si>
    <t>Petal Pockets 01</t>
  </si>
  <si>
    <t>Jugs PU</t>
  </si>
  <si>
    <t>Jugs PU 01</t>
  </si>
  <si>
    <t>Jugs PU 02</t>
  </si>
  <si>
    <t>Jugs PU 03</t>
  </si>
  <si>
    <t>Jugs PU 04</t>
  </si>
  <si>
    <t>Jugs PU 05</t>
  </si>
  <si>
    <t>Jugs PU 06</t>
  </si>
  <si>
    <t>Jugs PU 07</t>
  </si>
  <si>
    <t>Jugs PU 08</t>
  </si>
  <si>
    <t>Hearts PU 01</t>
  </si>
  <si>
    <t>Hearts PU 02</t>
  </si>
  <si>
    <t>Hearts PU 03</t>
  </si>
  <si>
    <t>Hearts PU 04</t>
  </si>
  <si>
    <t>Hearts PU 05</t>
  </si>
  <si>
    <t>Hearts PU 06</t>
  </si>
  <si>
    <t>Hearts PU 07</t>
  </si>
  <si>
    <t>Hearts PU</t>
  </si>
  <si>
    <t>Fontainebleau Giga Jugs 01</t>
  </si>
  <si>
    <t>Fontainebleau Giga Jugs 02</t>
  </si>
  <si>
    <t>Screws 4,5mm x 35mm T20 (500 pack)</t>
  </si>
  <si>
    <t xml:space="preserve">Screws 4,5mm x 50mm T20 (250 pack)	</t>
  </si>
  <si>
    <t>Screws 4,5mm x 60mm T20 (200 pack)</t>
  </si>
  <si>
    <t xml:space="preserve">Screws 5mm x 70mm T25 (100 pack)	</t>
  </si>
  <si>
    <t xml:space="preserve">Screws 5mm x 80mm T25 (100 pack)	</t>
  </si>
  <si>
    <t xml:space="preserve">Screws 5mm x 90mm T25 (100 pack)	</t>
  </si>
  <si>
    <t xml:space="preserve">Screws 5mm x 100mm T25 (100 pack)	</t>
  </si>
  <si>
    <t>2708</t>
  </si>
  <si>
    <t>2709</t>
  </si>
  <si>
    <t>2710</t>
  </si>
  <si>
    <t>2711</t>
  </si>
  <si>
    <t>2707</t>
  </si>
  <si>
    <t xml:space="preserve">Screws 4,5mm x 40mm T20 (250 pack)	</t>
  </si>
  <si>
    <t>2717</t>
  </si>
  <si>
    <t>17-21</t>
  </si>
  <si>
    <t>670x570x130</t>
  </si>
  <si>
    <t>490x430x90</t>
  </si>
  <si>
    <t>550x430x170</t>
  </si>
  <si>
    <t>490x480x210</t>
  </si>
  <si>
    <t>540x490x240</t>
  </si>
  <si>
    <t>570x480x240</t>
  </si>
  <si>
    <t>1120x1110x250</t>
  </si>
  <si>
    <t>690x540x200</t>
  </si>
  <si>
    <t>620x490x100</t>
  </si>
  <si>
    <t>630x530x90</t>
  </si>
  <si>
    <t>710x240x100</t>
  </si>
  <si>
    <t>550x300x170</t>
  </si>
  <si>
    <t>760x280x130</t>
  </si>
  <si>
    <t>530x230x130</t>
  </si>
  <si>
    <t>750x700x700</t>
  </si>
  <si>
    <t>620x700x700</t>
  </si>
  <si>
    <t>600x600x600</t>
  </si>
  <si>
    <t>430x280x150</t>
  </si>
  <si>
    <t>700x130x80</t>
  </si>
  <si>
    <t>770x140x110</t>
  </si>
  <si>
    <t>1030x350x170</t>
  </si>
  <si>
    <t>1070x350x190</t>
  </si>
  <si>
    <t>770x180x110</t>
  </si>
  <si>
    <t>830x230x140</t>
  </si>
  <si>
    <t>480x150x150</t>
  </si>
  <si>
    <t>920x330x210</t>
  </si>
  <si>
    <t>310x310x200</t>
  </si>
  <si>
    <t>440x440x300</t>
  </si>
  <si>
    <t>400x370x200</t>
  </si>
  <si>
    <t>400x400x200</t>
  </si>
  <si>
    <t>450x400x200</t>
  </si>
  <si>
    <t>400x300x150</t>
  </si>
  <si>
    <t>400x300x250</t>
  </si>
  <si>
    <t>300x250x200</t>
  </si>
  <si>
    <t>450x360x110</t>
  </si>
  <si>
    <t>440x360x140</t>
  </si>
  <si>
    <t>440x360x130</t>
  </si>
  <si>
    <t>640x290x190</t>
  </si>
  <si>
    <t>620x270x250</t>
  </si>
  <si>
    <t>430x320x250</t>
  </si>
  <si>
    <t>510x480x290</t>
  </si>
  <si>
    <t>770x150x120</t>
  </si>
  <si>
    <t>800x180x80</t>
  </si>
  <si>
    <t>780x120x130</t>
  </si>
  <si>
    <t>800x110x130</t>
  </si>
  <si>
    <t>790x130x90</t>
  </si>
  <si>
    <t>800x180x100</t>
  </si>
  <si>
    <t>860x170x90</t>
  </si>
  <si>
    <t>620x540x200</t>
  </si>
  <si>
    <t>730x610x200</t>
  </si>
  <si>
    <t>520x430x200</t>
  </si>
  <si>
    <t>590x500x200</t>
  </si>
  <si>
    <t>510x440x200</t>
  </si>
  <si>
    <t>520x480x200</t>
  </si>
  <si>
    <t>630x530x200</t>
  </si>
  <si>
    <t>650x600x200</t>
  </si>
  <si>
    <t>500x430x130</t>
  </si>
  <si>
    <t>330x330x140</t>
  </si>
  <si>
    <t>330x370x130</t>
  </si>
  <si>
    <t>270x310x100</t>
  </si>
  <si>
    <t>270x300x100</t>
  </si>
  <si>
    <t>320x340x100</t>
  </si>
  <si>
    <t>360x380x110</t>
  </si>
  <si>
    <t>330x370x150</t>
  </si>
  <si>
    <t>350x400x150</t>
  </si>
  <si>
    <t>400x420x170</t>
  </si>
  <si>
    <t>310x330x150</t>
  </si>
  <si>
    <t>310x350x170</t>
  </si>
  <si>
    <t>220x230x120</t>
  </si>
  <si>
    <t>580x460x110</t>
  </si>
  <si>
    <t>530x460x100</t>
  </si>
  <si>
    <t>520x440x110</t>
  </si>
  <si>
    <t>500x380x90</t>
  </si>
  <si>
    <t>320x310x60</t>
  </si>
  <si>
    <t>380x370x70</t>
  </si>
  <si>
    <t>390x370x80</t>
  </si>
  <si>
    <t>440x410x90</t>
  </si>
  <si>
    <t>330x300x120</t>
  </si>
  <si>
    <t>330x310x120</t>
  </si>
  <si>
    <t>340x320x90</t>
  </si>
  <si>
    <t>400x380x90</t>
  </si>
  <si>
    <t>380x350x100</t>
  </si>
  <si>
    <t>380x340x150</t>
  </si>
  <si>
    <t>400x380x120</t>
  </si>
  <si>
    <t>480x420x130</t>
  </si>
  <si>
    <t>960x600x230</t>
  </si>
  <si>
    <t>840x490x120</t>
  </si>
  <si>
    <t>750x440x130</t>
  </si>
  <si>
    <t>610x350x120</t>
  </si>
  <si>
    <t>600x370x110</t>
  </si>
  <si>
    <t>590x350x110</t>
  </si>
  <si>
    <t>600x340x110</t>
  </si>
  <si>
    <t>490x340x100</t>
  </si>
  <si>
    <t>410x260x110</t>
  </si>
  <si>
    <t>370x210x90</t>
  </si>
  <si>
    <t>Dual-Handed,Open-Handed,Jugs</t>
  </si>
  <si>
    <t>Screw-ons,Mixed</t>
  </si>
  <si>
    <t>Master Stones PU</t>
  </si>
  <si>
    <t>Master Stones PU 05</t>
  </si>
  <si>
    <t>Peak District</t>
  </si>
  <si>
    <t>Peak District 01</t>
  </si>
  <si>
    <t>Peak District 02</t>
  </si>
  <si>
    <t>Peak District 03</t>
  </si>
  <si>
    <t>Peak District 04</t>
  </si>
  <si>
    <t>Peak District 05</t>
  </si>
  <si>
    <t>Training range</t>
  </si>
  <si>
    <t>+30 degree Pockets</t>
  </si>
  <si>
    <t>Training Accessories,Pockets</t>
  </si>
  <si>
    <t>Dual (15º/30º) Slopers</t>
  </si>
  <si>
    <t>Training Accessories,Slopers</t>
  </si>
  <si>
    <t>Flat (0º) Crimps</t>
  </si>
  <si>
    <t>Training Accessories,Crimps</t>
  </si>
  <si>
    <t>HP-Flat (0º) Pinches</t>
  </si>
  <si>
    <t>Training Accessories,Pinches</t>
  </si>
  <si>
    <t>HP-Positive (30º) Pinches</t>
  </si>
  <si>
    <t>In-cut (60º) Crimps</t>
  </si>
  <si>
    <t>LP-Flat (0º) Pinches</t>
  </si>
  <si>
    <t>LP-Positive (30º) Pinches</t>
  </si>
  <si>
    <t>Postive (30º) Crimps</t>
  </si>
  <si>
    <t>Symmetrics</t>
  </si>
  <si>
    <t>Warm-up (45º) Jugs</t>
  </si>
  <si>
    <t>Training Accessories,Jugs</t>
  </si>
  <si>
    <t>Petal Crimps Mono Tex 01</t>
  </si>
  <si>
    <t>Petal Crimps Mono Tex 02</t>
  </si>
  <si>
    <t>Petal Crimps Mono Tex 03</t>
  </si>
  <si>
    <t>Petal Crimps Mono Tex 04</t>
  </si>
  <si>
    <t>Petal Pinches Mono Tex 01</t>
  </si>
  <si>
    <t>Petal Pinches Mono Tex 02</t>
  </si>
  <si>
    <t>Petal Pinches Mono Tex 03</t>
  </si>
  <si>
    <t>Petal Pinches Mono Tex 04</t>
  </si>
  <si>
    <t>Petal Slopers Mono Tex 01</t>
  </si>
  <si>
    <t>Petal Slopers Mono Tex 02</t>
  </si>
  <si>
    <t>Petal Slopers Mono Tex 03</t>
  </si>
  <si>
    <t>Petal Slopers Mono Tex 04</t>
  </si>
  <si>
    <t>Petal Crimps Mono Tex</t>
  </si>
  <si>
    <t>Petal Pinches Mono Tex</t>
  </si>
  <si>
    <t>Petal Slopers Mono Tex</t>
  </si>
  <si>
    <t>Coarse,Mono Tex</t>
  </si>
  <si>
    <t>Classic,Mono Tex</t>
  </si>
  <si>
    <t>Holds,Tex,PU</t>
  </si>
  <si>
    <t>Master Stones PU 01</t>
  </si>
  <si>
    <t>Master Stones PU 02</t>
  </si>
  <si>
    <t>Master Stones PU 03</t>
  </si>
  <si>
    <t>Master Stones PU 04</t>
  </si>
  <si>
    <t>Aragon</t>
  </si>
  <si>
    <t>Incut Balls 06</t>
  </si>
  <si>
    <t>Incut Balls 07</t>
  </si>
  <si>
    <t>Incut Balls 08</t>
  </si>
  <si>
    <t>Incut Balls 09</t>
  </si>
  <si>
    <t>Balls 14</t>
  </si>
  <si>
    <t>Balls 15</t>
  </si>
  <si>
    <t>Open Handed Jugs</t>
  </si>
  <si>
    <t>Open Handed Jugs, Open Handed Sloper</t>
  </si>
  <si>
    <t>Incut Edges Jugs</t>
  </si>
  <si>
    <t>Incut Edges, Jugs</t>
  </si>
  <si>
    <t>Flat, Positive</t>
  </si>
  <si>
    <t>Open Handed Jug</t>
  </si>
  <si>
    <t>Dual-Handed Edges</t>
  </si>
  <si>
    <t>Incut Edge</t>
  </si>
  <si>
    <t>Petal Macro Goody 01</t>
  </si>
  <si>
    <t>Petal Mini Goody 01</t>
  </si>
  <si>
    <t>Petal Slopers 02</t>
  </si>
  <si>
    <t>Petal Slopers 03</t>
  </si>
  <si>
    <t>Petal Goody</t>
  </si>
  <si>
    <t>Inclusive</t>
  </si>
  <si>
    <t>Orientation Hold M</t>
  </si>
  <si>
    <t>Ergonomic hold</t>
  </si>
  <si>
    <t>Universal hold</t>
  </si>
  <si>
    <t>Comfort Step S</t>
  </si>
  <si>
    <t>Comfort Step L</t>
  </si>
  <si>
    <t>Orientation hold L</t>
  </si>
  <si>
    <t>Comfort Step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</si>
</sst>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\ _€_-;\-* #,##0.00\ _€_-;_-* &quot;-&quot;??\ _€_-;_-@_-"/>
    <numFmt numFmtId="165" formatCode="&quot;€ &quot;#,##0.00"/>
    <numFmt numFmtId="166" formatCode="#,##0.00&quot;  &quot;[$€-2]"/>
    <numFmt numFmtId="167" formatCode="#,##0.00&quot; €&quot;"/>
    <numFmt numFmtId="168" formatCode="#,##0.00_-\ [$€-1]"/>
    <numFmt numFmtId="169" formatCode="d/m/yyyy;@"/>
    <numFmt numFmtId="170" formatCode="0.0000"/>
    <numFmt numFmtId="171" formatCode="[$$-409]#,##0.00"/>
    <numFmt numFmtId="172" formatCode="#,##0.0000"/>
    <numFmt numFmtId="173" formatCode="&quot;$&quot;#,##0.00"/>
    <numFmt numFmtId="174" formatCode="#,##0.00\ [$€-1]"/>
    <numFmt numFmtId="175" formatCode="0.000"/>
  </numFmts>
  <fonts count="33" x14ac:knownFonts="1">
    <font>
      <sz val="10"/>
      <color indexed="8"/>
      <name val="Arial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b/>
      <u/>
      <sz val="9"/>
      <color indexed="8"/>
      <name val="Arial"/>
      <family val="2"/>
    </font>
    <font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b/>
      <sz val="9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0"/>
      <name val="Arial"/>
      <family val="2"/>
    </font>
    <font>
      <b/>
      <sz val="10"/>
      <color theme="0"/>
      <name val="Arial"/>
      <family val="2"/>
      <charset val="238"/>
    </font>
    <font>
      <sz val="10"/>
      <color indexed="9"/>
      <name val="Arial"/>
      <family val="2"/>
      <charset val="238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b/>
      <sz val="7"/>
      <color indexed="8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  <charset val="238"/>
    </font>
    <font>
      <sz val="12"/>
      <color theme="1"/>
      <name val="Times New Roman"/>
      <family val="2"/>
    </font>
  </fonts>
  <fills count="4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28"/>
        <bgColor auto="1"/>
      </patternFill>
    </fill>
    <fill>
      <patternFill patternType="solid">
        <fgColor indexed="31"/>
        <bgColor auto="1"/>
      </patternFill>
    </fill>
    <fill>
      <patternFill patternType="solid">
        <fgColor indexed="32"/>
        <bgColor auto="1"/>
      </patternFill>
    </fill>
    <fill>
      <patternFill patternType="solid">
        <fgColor indexed="34"/>
        <bgColor auto="1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BFF7DE"/>
        <bgColor indexed="64"/>
      </patternFill>
    </fill>
    <fill>
      <patternFill patternType="solid">
        <fgColor rgb="FFC45AF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lightUp">
        <bgColor theme="9" tint="-0.499984740745262"/>
      </patternFill>
    </fill>
    <fill>
      <patternFill patternType="solid">
        <fgColor indexed="27"/>
        <bgColor indexed="64"/>
      </patternFill>
    </fill>
    <fill>
      <patternFill patternType="gray0625">
        <bgColor indexed="18"/>
      </patternFill>
    </fill>
    <fill>
      <patternFill patternType="gray0625">
        <bgColor theme="9" tint="-0.499984740745262"/>
      </patternFill>
    </fill>
    <fill>
      <patternFill patternType="gray0625">
        <bgColor indexed="25"/>
      </patternFill>
    </fill>
    <fill>
      <patternFill patternType="gray0625">
        <bgColor rgb="FF800080"/>
      </patternFill>
    </fill>
    <fill>
      <patternFill patternType="gray0625">
        <bgColor indexed="9"/>
      </patternFill>
    </fill>
    <fill>
      <patternFill patternType="solid">
        <fgColor indexed="9"/>
        <bgColor indexed="64"/>
      </patternFill>
    </fill>
  </fills>
  <borders count="105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1499984740745262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10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 applyNumberFormat="0" applyFill="0" applyBorder="0" applyProtection="0"/>
    <xf numFmtId="0" fontId="7" fillId="0" borderId="0" applyNumberFormat="0" applyFill="0" applyBorder="0" applyProtection="0"/>
    <xf numFmtId="164" fontId="11" fillId="0" borderId="0" applyFont="0" applyFill="0" applyBorder="0" applyAlignment="0" applyProtection="0"/>
    <xf numFmtId="0" fontId="11" fillId="0" borderId="0" applyNumberFormat="0" applyFill="0" applyBorder="0" applyProtection="0"/>
    <xf numFmtId="9" fontId="28" fillId="0" borderId="0" applyFont="0" applyFill="0" applyBorder="0" applyAlignment="0" applyProtection="0"/>
    <xf numFmtId="0" fontId="32" fillId="0" borderId="0"/>
  </cellStyleXfs>
  <cellXfs count="612">
    <xf numFmtId="0" fontId="0" fillId="0" borderId="0" xfId="0"/>
    <xf numFmtId="0" fontId="0" fillId="0" borderId="0" xfId="0" applyNumberFormat="1"/>
    <xf numFmtId="0" fontId="0" fillId="0" borderId="0" xfId="0" applyNumberFormat="1" applyProtection="1"/>
    <xf numFmtId="0" fontId="0" fillId="0" borderId="0" xfId="0" applyProtection="1"/>
    <xf numFmtId="0" fontId="2" fillId="2" borderId="0" xfId="0" applyFont="1" applyFill="1" applyBorder="1" applyProtection="1"/>
    <xf numFmtId="0" fontId="6" fillId="2" borderId="0" xfId="0" applyFont="1" applyFill="1" applyBorder="1" applyProtection="1"/>
    <xf numFmtId="0" fontId="2" fillId="2" borderId="2" xfId="0" applyFont="1" applyFill="1" applyBorder="1" applyProtection="1"/>
    <xf numFmtId="0" fontId="6" fillId="2" borderId="3" xfId="0" applyFont="1" applyFill="1" applyBorder="1" applyProtection="1"/>
    <xf numFmtId="0" fontId="6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6" fillId="2" borderId="1" xfId="0" applyFont="1" applyFill="1" applyBorder="1" applyAlignment="1" applyProtection="1">
      <alignment horizontal="left"/>
    </xf>
    <xf numFmtId="0" fontId="7" fillId="0" borderId="0" xfId="0" applyFont="1" applyProtection="1"/>
    <xf numFmtId="3" fontId="0" fillId="0" borderId="0" xfId="0" applyNumberFormat="1" applyProtection="1"/>
    <xf numFmtId="0" fontId="7" fillId="2" borderId="5" xfId="0" applyNumberFormat="1" applyFont="1" applyFill="1" applyBorder="1" applyAlignment="1" applyProtection="1">
      <alignment wrapText="1"/>
    </xf>
    <xf numFmtId="168" fontId="16" fillId="21" borderId="0" xfId="0" applyNumberFormat="1" applyFont="1" applyFill="1" applyBorder="1" applyAlignment="1" applyProtection="1">
      <alignment horizontal="right"/>
      <protection locked="0"/>
    </xf>
    <xf numFmtId="170" fontId="0" fillId="0" borderId="0" xfId="0" applyNumberFormat="1" applyProtection="1"/>
    <xf numFmtId="0" fontId="0" fillId="2" borderId="17" xfId="0" applyFill="1" applyBorder="1" applyProtection="1"/>
    <xf numFmtId="0" fontId="2" fillId="2" borderId="18" xfId="0" applyFont="1" applyFill="1" applyBorder="1" applyProtection="1"/>
    <xf numFmtId="0" fontId="2" fillId="2" borderId="19" xfId="0" applyFont="1" applyFill="1" applyBorder="1" applyProtection="1"/>
    <xf numFmtId="0" fontId="6" fillId="2" borderId="20" xfId="0" applyFont="1" applyFill="1" applyBorder="1" applyProtection="1"/>
    <xf numFmtId="0" fontId="0" fillId="2" borderId="21" xfId="0" applyFill="1" applyBorder="1" applyProtection="1"/>
    <xf numFmtId="0" fontId="2" fillId="2" borderId="21" xfId="0" applyFont="1" applyFill="1" applyBorder="1" applyProtection="1"/>
    <xf numFmtId="49" fontId="8" fillId="3" borderId="22" xfId="0" applyNumberFormat="1" applyFont="1" applyFill="1" applyBorder="1" applyAlignment="1" applyProtection="1">
      <alignment horizontal="center" vertical="center"/>
    </xf>
    <xf numFmtId="0" fontId="0" fillId="0" borderId="22" xfId="0" applyBorder="1" applyAlignment="1" applyProtection="1">
      <alignment horizontal="center"/>
    </xf>
    <xf numFmtId="49" fontId="3" fillId="3" borderId="22" xfId="0" applyNumberFormat="1" applyFont="1" applyFill="1" applyBorder="1" applyAlignment="1" applyProtection="1">
      <alignment horizontal="center" vertical="center"/>
    </xf>
    <xf numFmtId="0" fontId="7" fillId="33" borderId="22" xfId="0" applyFont="1" applyFill="1" applyBorder="1" applyAlignment="1" applyProtection="1">
      <alignment horizontal="left" indent="1"/>
      <protection locked="0"/>
    </xf>
    <xf numFmtId="49" fontId="3" fillId="3" borderId="23" xfId="0" applyNumberFormat="1" applyFont="1" applyFill="1" applyBorder="1" applyAlignment="1" applyProtection="1">
      <alignment horizontal="center" vertical="center"/>
    </xf>
    <xf numFmtId="49" fontId="3" fillId="3" borderId="24" xfId="0" applyNumberFormat="1" applyFont="1" applyFill="1" applyBorder="1" applyAlignment="1" applyProtection="1">
      <alignment horizontal="center" vertical="center"/>
    </xf>
    <xf numFmtId="49" fontId="3" fillId="3" borderId="25" xfId="0" applyNumberFormat="1" applyFont="1" applyFill="1" applyBorder="1" applyAlignment="1" applyProtection="1">
      <alignment horizontal="center" vertical="center"/>
    </xf>
    <xf numFmtId="0" fontId="7" fillId="2" borderId="26" xfId="0" applyNumberFormat="1" applyFont="1" applyFill="1" applyBorder="1" applyAlignment="1" applyProtection="1">
      <alignment wrapText="1"/>
      <protection locked="0"/>
    </xf>
    <xf numFmtId="0" fontId="7" fillId="2" borderId="27" xfId="0" applyNumberFormat="1" applyFont="1" applyFill="1" applyBorder="1" applyAlignment="1" applyProtection="1">
      <alignment wrapText="1"/>
      <protection locked="0"/>
    </xf>
    <xf numFmtId="166" fontId="0" fillId="17" borderId="30" xfId="0" applyNumberFormat="1" applyFill="1" applyBorder="1" applyProtection="1"/>
    <xf numFmtId="166" fontId="0" fillId="17" borderId="31" xfId="0" applyNumberFormat="1" applyFill="1" applyBorder="1" applyProtection="1"/>
    <xf numFmtId="0" fontId="0" fillId="2" borderId="29" xfId="0" applyFill="1" applyBorder="1" applyProtection="1">
      <protection locked="0"/>
    </xf>
    <xf numFmtId="49" fontId="3" fillId="2" borderId="35" xfId="0" applyNumberFormat="1" applyFont="1" applyFill="1" applyBorder="1" applyAlignment="1" applyProtection="1">
      <alignment horizontal="center" vertical="center"/>
    </xf>
    <xf numFmtId="49" fontId="8" fillId="3" borderId="24" xfId="0" applyNumberFormat="1" applyFont="1" applyFill="1" applyBorder="1" applyAlignment="1" applyProtection="1">
      <alignment horizontal="center" vertical="center"/>
    </xf>
    <xf numFmtId="49" fontId="3" fillId="3" borderId="37" xfId="0" applyNumberFormat="1" applyFont="1" applyFill="1" applyBorder="1" applyAlignment="1" applyProtection="1">
      <alignment horizontal="center" vertical="center" wrapText="1"/>
    </xf>
    <xf numFmtId="1" fontId="3" fillId="2" borderId="27" xfId="0" applyNumberFormat="1" applyFont="1" applyFill="1" applyBorder="1" applyProtection="1"/>
    <xf numFmtId="166" fontId="2" fillId="2" borderId="41" xfId="0" applyNumberFormat="1" applyFont="1" applyFill="1" applyBorder="1" applyProtection="1"/>
    <xf numFmtId="0" fontId="2" fillId="2" borderId="42" xfId="0" applyFont="1" applyFill="1" applyBorder="1" applyProtection="1"/>
    <xf numFmtId="49" fontId="9" fillId="2" borderId="27" xfId="0" applyNumberFormat="1" applyFont="1" applyFill="1" applyBorder="1" applyAlignment="1" applyProtection="1">
      <alignment horizontal="center"/>
    </xf>
    <xf numFmtId="0" fontId="0" fillId="2" borderId="39" xfId="0" applyFill="1" applyBorder="1" applyProtection="1"/>
    <xf numFmtId="1" fontId="2" fillId="2" borderId="39" xfId="0" applyNumberFormat="1" applyFont="1" applyFill="1" applyBorder="1" applyProtection="1"/>
    <xf numFmtId="0" fontId="3" fillId="2" borderId="27" xfId="0" applyNumberFormat="1" applyFont="1" applyFill="1" applyBorder="1" applyAlignment="1" applyProtection="1">
      <alignment horizontal="right"/>
    </xf>
    <xf numFmtId="49" fontId="3" fillId="2" borderId="27" xfId="0" applyNumberFormat="1" applyFont="1" applyFill="1" applyBorder="1" applyAlignment="1" applyProtection="1">
      <alignment horizontal="right"/>
    </xf>
    <xf numFmtId="49" fontId="0" fillId="2" borderId="27" xfId="0" applyNumberFormat="1" applyFill="1" applyBorder="1" applyProtection="1"/>
    <xf numFmtId="1" fontId="3" fillId="2" borderId="45" xfId="0" applyNumberFormat="1" applyFont="1" applyFill="1" applyBorder="1" applyProtection="1"/>
    <xf numFmtId="0" fontId="2" fillId="2" borderId="27" xfId="0" applyFont="1" applyFill="1" applyBorder="1" applyProtection="1"/>
    <xf numFmtId="0" fontId="0" fillId="2" borderId="27" xfId="0" applyFill="1" applyBorder="1" applyProtection="1"/>
    <xf numFmtId="167" fontId="2" fillId="3" borderId="27" xfId="0" applyNumberFormat="1" applyFont="1" applyFill="1" applyBorder="1" applyProtection="1"/>
    <xf numFmtId="0" fontId="2" fillId="2" borderId="45" xfId="0" applyFont="1" applyFill="1" applyBorder="1" applyProtection="1"/>
    <xf numFmtId="1" fontId="0" fillId="2" borderId="27" xfId="0" applyNumberFormat="1" applyFill="1" applyBorder="1" applyProtection="1"/>
    <xf numFmtId="0" fontId="0" fillId="2" borderId="27" xfId="0" applyNumberFormat="1" applyFill="1" applyBorder="1" applyProtection="1"/>
    <xf numFmtId="49" fontId="0" fillId="2" borderId="27" xfId="0" applyNumberFormat="1" applyFill="1" applyBorder="1" applyAlignment="1" applyProtection="1">
      <alignment wrapText="1"/>
    </xf>
    <xf numFmtId="49" fontId="11" fillId="2" borderId="27" xfId="0" applyNumberFormat="1" applyFont="1" applyFill="1" applyBorder="1" applyAlignment="1" applyProtection="1">
      <alignment wrapText="1"/>
    </xf>
    <xf numFmtId="170" fontId="0" fillId="2" borderId="27" xfId="0" applyNumberFormat="1" applyFill="1" applyBorder="1" applyProtection="1"/>
    <xf numFmtId="0" fontId="7" fillId="5" borderId="27" xfId="0" applyFont="1" applyFill="1" applyBorder="1" applyAlignment="1" applyProtection="1">
      <alignment horizontal="right" vertical="top" wrapText="1"/>
      <protection locked="0"/>
    </xf>
    <xf numFmtId="0" fontId="17" fillId="6" borderId="27" xfId="0" applyFont="1" applyFill="1" applyBorder="1" applyAlignment="1" applyProtection="1">
      <alignment horizontal="right" vertical="top" wrapText="1"/>
      <protection locked="0"/>
    </xf>
    <xf numFmtId="0" fontId="7" fillId="7" borderId="27" xfId="0" applyFont="1" applyFill="1" applyBorder="1" applyAlignment="1" applyProtection="1">
      <alignment vertical="top" wrapText="1"/>
      <protection locked="0"/>
    </xf>
    <xf numFmtId="0" fontId="7" fillId="8" borderId="27" xfId="0" applyFont="1" applyFill="1" applyBorder="1" applyAlignment="1" applyProtection="1">
      <alignment vertical="top" wrapText="1"/>
      <protection locked="0"/>
    </xf>
    <xf numFmtId="0" fontId="17" fillId="9" borderId="27" xfId="0" applyFont="1" applyFill="1" applyBorder="1" applyAlignment="1" applyProtection="1">
      <alignment vertical="top" wrapText="1"/>
      <protection locked="0"/>
    </xf>
    <xf numFmtId="0" fontId="7" fillId="2" borderId="27" xfId="0" applyFont="1" applyFill="1" applyBorder="1" applyAlignment="1" applyProtection="1">
      <alignment vertical="top" wrapText="1"/>
      <protection locked="0"/>
    </xf>
    <xf numFmtId="0" fontId="7" fillId="10" borderId="27" xfId="0" applyFont="1" applyFill="1" applyBorder="1" applyAlignment="1" applyProtection="1">
      <alignment vertical="top" wrapText="1"/>
      <protection locked="0"/>
    </xf>
    <xf numFmtId="0" fontId="7" fillId="11" borderId="27" xfId="0" applyFont="1" applyFill="1" applyBorder="1" applyAlignment="1" applyProtection="1">
      <alignment vertical="top" wrapText="1"/>
      <protection locked="0"/>
    </xf>
    <xf numFmtId="0" fontId="7" fillId="12" borderId="27" xfId="0" applyFont="1" applyFill="1" applyBorder="1" applyAlignment="1" applyProtection="1">
      <alignment vertical="top" wrapText="1"/>
      <protection locked="0"/>
    </xf>
    <xf numFmtId="0" fontId="7" fillId="13" borderId="27" xfId="0" applyFont="1" applyFill="1" applyBorder="1" applyAlignment="1" applyProtection="1">
      <alignment vertical="top" wrapText="1"/>
      <protection locked="0"/>
    </xf>
    <xf numFmtId="0" fontId="17" fillId="30" borderId="27" xfId="0" applyFont="1" applyFill="1" applyBorder="1" applyAlignment="1" applyProtection="1">
      <alignment vertical="top" wrapText="1"/>
      <protection locked="0"/>
    </xf>
    <xf numFmtId="0" fontId="7" fillId="2" borderId="27" xfId="0" applyNumberFormat="1" applyFont="1" applyFill="1" applyBorder="1" applyProtection="1"/>
    <xf numFmtId="1" fontId="7" fillId="2" borderId="27" xfId="0" applyNumberFormat="1" applyFont="1" applyFill="1" applyBorder="1" applyProtection="1"/>
    <xf numFmtId="168" fontId="16" fillId="0" borderId="44" xfId="0" applyNumberFormat="1" applyFont="1" applyFill="1" applyBorder="1" applyAlignment="1" applyProtection="1">
      <alignment horizontal="right"/>
    </xf>
    <xf numFmtId="2" fontId="16" fillId="0" borderId="44" xfId="0" applyNumberFormat="1" applyFont="1" applyFill="1" applyBorder="1" applyAlignment="1" applyProtection="1">
      <alignment horizontal="right"/>
    </xf>
    <xf numFmtId="0" fontId="7" fillId="31" borderId="27" xfId="0" applyFont="1" applyFill="1" applyBorder="1" applyAlignment="1" applyProtection="1">
      <alignment vertical="top"/>
      <protection locked="0"/>
    </xf>
    <xf numFmtId="0" fontId="7" fillId="14" borderId="27" xfId="0" applyFont="1" applyFill="1" applyBorder="1" applyAlignment="1" applyProtection="1">
      <alignment vertical="top"/>
      <protection locked="0"/>
    </xf>
    <xf numFmtId="0" fontId="7" fillId="15" borderId="27" xfId="0" applyFont="1" applyFill="1" applyBorder="1" applyAlignment="1" applyProtection="1">
      <alignment vertical="top"/>
      <protection locked="0"/>
    </xf>
    <xf numFmtId="0" fontId="19" fillId="32" borderId="27" xfId="0" applyFont="1" applyFill="1" applyBorder="1" applyAlignment="1" applyProtection="1">
      <alignment horizontal="right"/>
      <protection locked="0"/>
    </xf>
    <xf numFmtId="0" fontId="7" fillId="16" borderId="27" xfId="0" applyFont="1" applyFill="1" applyBorder="1" applyAlignment="1" applyProtection="1">
      <alignment vertical="top"/>
      <protection locked="0"/>
    </xf>
    <xf numFmtId="0" fontId="7" fillId="2" borderId="27" xfId="0" applyFont="1" applyFill="1" applyBorder="1" applyAlignment="1" applyProtection="1">
      <alignment vertical="top"/>
      <protection locked="0"/>
    </xf>
    <xf numFmtId="1" fontId="0" fillId="2" borderId="45" xfId="0" applyNumberFormat="1" applyFill="1" applyBorder="1" applyProtection="1"/>
    <xf numFmtId="0" fontId="0" fillId="17" borderId="43" xfId="0" applyFill="1" applyBorder="1" applyProtection="1"/>
    <xf numFmtId="0" fontId="0" fillId="17" borderId="24" xfId="0" applyFill="1" applyBorder="1" applyAlignment="1" applyProtection="1">
      <alignment wrapText="1"/>
    </xf>
    <xf numFmtId="1" fontId="0" fillId="17" borderId="24" xfId="0" applyNumberFormat="1" applyFill="1" applyBorder="1" applyProtection="1"/>
    <xf numFmtId="0" fontId="7" fillId="17" borderId="24" xfId="0" applyFont="1" applyFill="1" applyBorder="1" applyAlignment="1" applyProtection="1">
      <alignment horizontal="right" vertical="top"/>
      <protection locked="0"/>
    </xf>
    <xf numFmtId="0" fontId="20" fillId="17" borderId="24" xfId="0" applyFont="1" applyFill="1" applyBorder="1" applyAlignment="1" applyProtection="1">
      <alignment horizontal="right" vertical="top"/>
      <protection locked="0"/>
    </xf>
    <xf numFmtId="0" fontId="7" fillId="17" borderId="24" xfId="0" applyFont="1" applyFill="1" applyBorder="1" applyAlignment="1" applyProtection="1">
      <alignment horizontal="right" vertical="top" wrapText="1"/>
      <protection locked="0"/>
    </xf>
    <xf numFmtId="0" fontId="7" fillId="17" borderId="24" xfId="0" applyFont="1" applyFill="1" applyBorder="1" applyProtection="1"/>
    <xf numFmtId="0" fontId="0" fillId="17" borderId="24" xfId="0" applyFill="1" applyBorder="1" applyProtection="1"/>
    <xf numFmtId="167" fontId="0" fillId="17" borderId="24" xfId="0" applyNumberFormat="1" applyFill="1" applyBorder="1" applyProtection="1"/>
    <xf numFmtId="0" fontId="7" fillId="17" borderId="24" xfId="0" applyFont="1" applyFill="1" applyBorder="1" applyAlignment="1" applyProtection="1">
      <alignment vertical="top"/>
      <protection locked="0"/>
    </xf>
    <xf numFmtId="1" fontId="0" fillId="17" borderId="38" xfId="0" applyNumberFormat="1" applyFill="1" applyBorder="1" applyProtection="1"/>
    <xf numFmtId="1" fontId="0" fillId="17" borderId="40" xfId="0" applyNumberFormat="1" applyFill="1" applyBorder="1" applyProtection="1"/>
    <xf numFmtId="49" fontId="7" fillId="18" borderId="27" xfId="0" applyNumberFormat="1" applyFont="1" applyFill="1" applyBorder="1" applyAlignment="1" applyProtection="1">
      <alignment wrapText="1"/>
    </xf>
    <xf numFmtId="1" fontId="11" fillId="2" borderId="45" xfId="0" applyNumberFormat="1" applyFont="1" applyFill="1" applyBorder="1" applyProtection="1"/>
    <xf numFmtId="1" fontId="0" fillId="17" borderId="39" xfId="0" applyNumberFormat="1" applyFill="1" applyBorder="1" applyProtection="1"/>
    <xf numFmtId="170" fontId="0" fillId="17" borderId="24" xfId="0" applyNumberFormat="1" applyFill="1" applyBorder="1" applyProtection="1"/>
    <xf numFmtId="166" fontId="7" fillId="17" borderId="24" xfId="0" applyNumberFormat="1" applyFont="1" applyFill="1" applyBorder="1" applyProtection="1"/>
    <xf numFmtId="0" fontId="20" fillId="17" borderId="24" xfId="0" applyFont="1" applyFill="1" applyBorder="1" applyAlignment="1" applyProtection="1">
      <alignment vertical="top"/>
      <protection locked="0"/>
    </xf>
    <xf numFmtId="49" fontId="3" fillId="2" borderId="43" xfId="0" applyNumberFormat="1" applyFont="1" applyFill="1" applyBorder="1" applyAlignment="1" applyProtection="1">
      <alignment horizontal="center" vertical="center"/>
    </xf>
    <xf numFmtId="0" fontId="3" fillId="2" borderId="46" xfId="0" applyFont="1" applyFill="1" applyBorder="1" applyAlignment="1" applyProtection="1">
      <alignment vertical="center"/>
    </xf>
    <xf numFmtId="166" fontId="2" fillId="2" borderId="47" xfId="0" applyNumberFormat="1" applyFont="1" applyFill="1" applyBorder="1" applyProtection="1"/>
    <xf numFmtId="1" fontId="3" fillId="2" borderId="36" xfId="0" applyNumberFormat="1" applyFont="1" applyFill="1" applyBorder="1" applyProtection="1"/>
    <xf numFmtId="0" fontId="3" fillId="2" borderId="37" xfId="0" applyNumberFormat="1" applyFont="1" applyFill="1" applyBorder="1" applyAlignment="1" applyProtection="1">
      <alignment horizontal="right"/>
    </xf>
    <xf numFmtId="1" fontId="3" fillId="2" borderId="27" xfId="0" applyNumberFormat="1" applyFont="1" applyFill="1" applyBorder="1" applyAlignment="1" applyProtection="1">
      <alignment horizontal="right"/>
    </xf>
    <xf numFmtId="167" fontId="0" fillId="2" borderId="27" xfId="0" applyNumberFormat="1" applyFill="1" applyBorder="1" applyProtection="1"/>
    <xf numFmtId="0" fontId="0" fillId="2" borderId="27" xfId="0" applyFill="1" applyBorder="1" applyAlignment="1" applyProtection="1">
      <alignment vertical="top"/>
      <protection locked="0"/>
    </xf>
    <xf numFmtId="170" fontId="0" fillId="10" borderId="24" xfId="0" applyNumberFormat="1" applyFill="1" applyBorder="1" applyProtection="1"/>
    <xf numFmtId="1" fontId="7" fillId="10" borderId="24" xfId="0" applyNumberFormat="1" applyFont="1" applyFill="1" applyBorder="1" applyProtection="1"/>
    <xf numFmtId="170" fontId="0" fillId="10" borderId="48" xfId="0" applyNumberFormat="1" applyFill="1" applyBorder="1" applyProtection="1"/>
    <xf numFmtId="1" fontId="0" fillId="10" borderId="24" xfId="0" applyNumberFormat="1" applyFill="1" applyBorder="1" applyProtection="1"/>
    <xf numFmtId="0" fontId="7" fillId="10" borderId="24" xfId="0" applyFont="1" applyFill="1" applyBorder="1" applyProtection="1"/>
    <xf numFmtId="2" fontId="7" fillId="10" borderId="24" xfId="0" applyNumberFormat="1" applyFont="1" applyFill="1" applyBorder="1" applyProtection="1"/>
    <xf numFmtId="167" fontId="7" fillId="10" borderId="24" xfId="0" applyNumberFormat="1" applyFont="1" applyFill="1" applyBorder="1" applyProtection="1"/>
    <xf numFmtId="0" fontId="0" fillId="10" borderId="24" xfId="0" applyFill="1" applyBorder="1" applyProtection="1"/>
    <xf numFmtId="167" fontId="0" fillId="19" borderId="24" xfId="0" applyNumberFormat="1" applyFill="1" applyBorder="1" applyProtection="1"/>
    <xf numFmtId="0" fontId="0" fillId="10" borderId="24" xfId="0" applyFill="1" applyBorder="1" applyAlignment="1" applyProtection="1">
      <alignment vertical="top"/>
      <protection locked="0"/>
    </xf>
    <xf numFmtId="1" fontId="0" fillId="10" borderId="48" xfId="0" applyNumberFormat="1" applyFill="1" applyBorder="1" applyProtection="1"/>
    <xf numFmtId="49" fontId="11" fillId="2" borderId="27" xfId="0" applyNumberFormat="1" applyFont="1" applyFill="1" applyBorder="1" applyProtection="1"/>
    <xf numFmtId="0" fontId="7" fillId="10" borderId="24" xfId="0" applyFont="1" applyFill="1" applyBorder="1" applyAlignment="1" applyProtection="1">
      <alignment vertical="top" wrapText="1"/>
      <protection locked="0"/>
    </xf>
    <xf numFmtId="0" fontId="20" fillId="10" borderId="24" xfId="0" applyFont="1" applyFill="1" applyBorder="1" applyAlignment="1" applyProtection="1">
      <alignment vertical="top" wrapText="1"/>
      <protection locked="0"/>
    </xf>
    <xf numFmtId="0" fontId="7" fillId="10" borderId="24" xfId="0" applyFont="1" applyFill="1" applyBorder="1" applyAlignment="1" applyProtection="1">
      <alignment vertical="top"/>
      <protection locked="0"/>
    </xf>
    <xf numFmtId="0" fontId="20" fillId="10" borderId="24" xfId="0" applyFont="1" applyFill="1" applyBorder="1" applyAlignment="1" applyProtection="1">
      <alignment vertical="top"/>
      <protection locked="0"/>
    </xf>
    <xf numFmtId="0" fontId="3" fillId="2" borderId="49" xfId="0" applyFont="1" applyFill="1" applyBorder="1" applyAlignment="1" applyProtection="1">
      <alignment horizontal="left" vertical="center"/>
    </xf>
    <xf numFmtId="0" fontId="2" fillId="2" borderId="50" xfId="0" applyFont="1" applyFill="1" applyBorder="1" applyProtection="1"/>
    <xf numFmtId="0" fontId="2" fillId="2" borderId="40" xfId="0" applyFont="1" applyFill="1" applyBorder="1" applyProtection="1"/>
    <xf numFmtId="1" fontId="2" fillId="2" borderId="27" xfId="0" applyNumberFormat="1" applyFont="1" applyFill="1" applyBorder="1" applyProtection="1"/>
    <xf numFmtId="0" fontId="2" fillId="2" borderId="39" xfId="0" applyFont="1" applyFill="1" applyBorder="1" applyAlignment="1" applyProtection="1">
      <alignment horizontal="left"/>
    </xf>
    <xf numFmtId="1" fontId="2" fillId="2" borderId="45" xfId="0" applyNumberFormat="1" applyFont="1" applyFill="1" applyBorder="1" applyProtection="1"/>
    <xf numFmtId="49" fontId="0" fillId="2" borderId="27" xfId="0" applyNumberFormat="1" applyFill="1" applyBorder="1" applyAlignment="1" applyProtection="1">
      <alignment horizontal="left" wrapText="1"/>
    </xf>
    <xf numFmtId="0" fontId="0" fillId="10" borderId="24" xfId="0" applyFill="1" applyBorder="1" applyAlignment="1" applyProtection="1">
      <alignment wrapText="1"/>
    </xf>
    <xf numFmtId="0" fontId="0" fillId="10" borderId="48" xfId="0" applyFill="1" applyBorder="1" applyAlignment="1" applyProtection="1">
      <alignment wrapText="1"/>
    </xf>
    <xf numFmtId="170" fontId="11" fillId="2" borderId="27" xfId="0" applyNumberFormat="1" applyFont="1" applyFill="1" applyBorder="1" applyProtection="1"/>
    <xf numFmtId="1" fontId="0" fillId="2" borderId="27" xfId="0" applyNumberFormat="1" applyFill="1" applyBorder="1" applyAlignment="1" applyProtection="1">
      <alignment horizontal="right"/>
    </xf>
    <xf numFmtId="49" fontId="11" fillId="2" borderId="27" xfId="0" applyNumberFormat="1" applyFont="1" applyFill="1" applyBorder="1" applyAlignment="1" applyProtection="1">
      <alignment horizontal="left" wrapText="1"/>
    </xf>
    <xf numFmtId="0" fontId="3" fillId="2" borderId="49" xfId="0" applyFont="1" applyFill="1" applyBorder="1" applyAlignment="1" applyProtection="1">
      <alignment vertical="center"/>
    </xf>
    <xf numFmtId="49" fontId="3" fillId="2" borderId="27" xfId="0" applyNumberFormat="1" applyFont="1" applyFill="1" applyBorder="1" applyAlignment="1" applyProtection="1">
      <alignment horizontal="center" vertical="center"/>
    </xf>
    <xf numFmtId="0" fontId="2" fillId="2" borderId="39" xfId="0" applyFont="1" applyFill="1" applyBorder="1" applyProtection="1"/>
    <xf numFmtId="0" fontId="18" fillId="6" borderId="27" xfId="0" applyFont="1" applyFill="1" applyBorder="1" applyAlignment="1" applyProtection="1">
      <alignment horizontal="right" vertical="top" wrapText="1"/>
      <protection locked="0"/>
    </xf>
    <xf numFmtId="0" fontId="18" fillId="9" borderId="27" xfId="0" applyFont="1" applyFill="1" applyBorder="1" applyAlignment="1" applyProtection="1">
      <alignment vertical="top" wrapText="1"/>
      <protection locked="0"/>
    </xf>
    <xf numFmtId="0" fontId="18" fillId="30" borderId="27" xfId="0" applyFont="1" applyFill="1" applyBorder="1" applyAlignment="1" applyProtection="1">
      <alignment vertical="top" wrapText="1"/>
      <protection locked="0"/>
    </xf>
    <xf numFmtId="0" fontId="15" fillId="32" borderId="27" xfId="0" applyFont="1" applyFill="1" applyBorder="1" applyAlignment="1" applyProtection="1">
      <alignment horizontal="right"/>
      <protection locked="0"/>
    </xf>
    <xf numFmtId="0" fontId="0" fillId="17" borderId="52" xfId="0" applyFill="1" applyBorder="1" applyAlignment="1" applyProtection="1">
      <alignment wrapText="1"/>
    </xf>
    <xf numFmtId="172" fontId="0" fillId="17" borderId="52" xfId="0" applyNumberFormat="1" applyFill="1" applyBorder="1" applyProtection="1"/>
    <xf numFmtId="1" fontId="0" fillId="17" borderId="52" xfId="0" applyNumberFormat="1" applyFill="1" applyBorder="1" applyProtection="1"/>
    <xf numFmtId="0" fontId="7" fillId="17" borderId="52" xfId="0" applyFont="1" applyFill="1" applyBorder="1" applyAlignment="1" applyProtection="1">
      <alignment horizontal="right" vertical="top"/>
      <protection locked="0"/>
    </xf>
    <xf numFmtId="0" fontId="20" fillId="17" borderId="52" xfId="0" applyFont="1" applyFill="1" applyBorder="1" applyAlignment="1" applyProtection="1">
      <alignment horizontal="right" vertical="top"/>
      <protection locked="0"/>
    </xf>
    <xf numFmtId="0" fontId="7" fillId="17" borderId="52" xfId="0" applyFont="1" applyFill="1" applyBorder="1" applyAlignment="1" applyProtection="1">
      <alignment horizontal="right" vertical="top" wrapText="1"/>
      <protection locked="0"/>
    </xf>
    <xf numFmtId="0" fontId="7" fillId="17" borderId="52" xfId="0" applyFont="1" applyFill="1" applyBorder="1" applyProtection="1"/>
    <xf numFmtId="166" fontId="7" fillId="17" borderId="52" xfId="0" applyNumberFormat="1" applyFont="1" applyFill="1" applyBorder="1" applyProtection="1"/>
    <xf numFmtId="0" fontId="7" fillId="17" borderId="52" xfId="0" applyFont="1" applyFill="1" applyBorder="1" applyAlignment="1" applyProtection="1">
      <alignment vertical="top"/>
      <protection locked="0"/>
    </xf>
    <xf numFmtId="0" fontId="20" fillId="17" borderId="52" xfId="0" applyFont="1" applyFill="1" applyBorder="1" applyAlignment="1" applyProtection="1">
      <alignment vertical="top"/>
      <protection locked="0"/>
    </xf>
    <xf numFmtId="0" fontId="0" fillId="17" borderId="52" xfId="0" applyFill="1" applyBorder="1" applyProtection="1"/>
    <xf numFmtId="167" fontId="0" fillId="17" borderId="52" xfId="0" applyNumberFormat="1" applyFill="1" applyBorder="1" applyProtection="1"/>
    <xf numFmtId="0" fontId="3" fillId="2" borderId="54" xfId="0" applyFont="1" applyFill="1" applyBorder="1" applyAlignment="1" applyProtection="1">
      <alignment horizontal="left" vertical="center"/>
    </xf>
    <xf numFmtId="1" fontId="7" fillId="17" borderId="24" xfId="0" applyNumberFormat="1" applyFont="1" applyFill="1" applyBorder="1" applyProtection="1"/>
    <xf numFmtId="0" fontId="7" fillId="17" borderId="31" xfId="0" applyFont="1" applyFill="1" applyBorder="1" applyProtection="1"/>
    <xf numFmtId="1" fontId="0" fillId="17" borderId="42" xfId="0" applyNumberFormat="1" applyFill="1" applyBorder="1" applyProtection="1"/>
    <xf numFmtId="0" fontId="0" fillId="17" borderId="55" xfId="0" applyFill="1" applyBorder="1" applyProtection="1"/>
    <xf numFmtId="170" fontId="0" fillId="17" borderId="52" xfId="0" applyNumberFormat="1" applyFill="1" applyBorder="1" applyProtection="1"/>
    <xf numFmtId="1" fontId="0" fillId="17" borderId="51" xfId="0" applyNumberFormat="1" applyFill="1" applyBorder="1" applyProtection="1"/>
    <xf numFmtId="1" fontId="0" fillId="17" borderId="56" xfId="0" applyNumberFormat="1" applyFill="1" applyBorder="1" applyProtection="1"/>
    <xf numFmtId="171" fontId="16" fillId="0" borderId="44" xfId="0" applyNumberFormat="1" applyFont="1" applyFill="1" applyBorder="1" applyAlignment="1" applyProtection="1">
      <alignment horizontal="right"/>
    </xf>
    <xf numFmtId="0" fontId="0" fillId="17" borderId="31" xfId="0" applyFill="1" applyBorder="1" applyAlignment="1" applyProtection="1">
      <alignment wrapText="1"/>
    </xf>
    <xf numFmtId="170" fontId="0" fillId="17" borderId="31" xfId="0" applyNumberFormat="1" applyFill="1" applyBorder="1" applyProtection="1"/>
    <xf numFmtId="1" fontId="0" fillId="17" borderId="31" xfId="0" applyNumberFormat="1" applyFill="1" applyBorder="1" applyProtection="1"/>
    <xf numFmtId="0" fontId="7" fillId="17" borderId="31" xfId="0" applyFont="1" applyFill="1" applyBorder="1" applyAlignment="1" applyProtection="1">
      <alignment horizontal="right" vertical="top"/>
      <protection locked="0"/>
    </xf>
    <xf numFmtId="0" fontId="20" fillId="17" borderId="31" xfId="0" applyFont="1" applyFill="1" applyBorder="1" applyAlignment="1" applyProtection="1">
      <alignment horizontal="right" vertical="top"/>
      <protection locked="0"/>
    </xf>
    <xf numFmtId="0" fontId="7" fillId="17" borderId="31" xfId="0" applyFont="1" applyFill="1" applyBorder="1" applyAlignment="1" applyProtection="1">
      <alignment horizontal="right" vertical="top" wrapText="1"/>
      <protection locked="0"/>
    </xf>
    <xf numFmtId="1" fontId="0" fillId="17" borderId="50" xfId="0" applyNumberFormat="1" applyFill="1" applyBorder="1" applyProtection="1"/>
    <xf numFmtId="49" fontId="11" fillId="20" borderId="27" xfId="0" applyNumberFormat="1" applyFont="1" applyFill="1" applyBorder="1" applyAlignment="1" applyProtection="1">
      <alignment horizontal="left" wrapText="1"/>
    </xf>
    <xf numFmtId="1" fontId="0" fillId="17" borderId="57" xfId="0" applyNumberFormat="1" applyFill="1" applyBorder="1" applyProtection="1"/>
    <xf numFmtId="172" fontId="0" fillId="2" borderId="27" xfId="0" applyNumberFormat="1" applyFill="1" applyBorder="1" applyProtection="1"/>
    <xf numFmtId="0" fontId="0" fillId="2" borderId="29" xfId="0" applyNumberFormat="1" applyFill="1" applyBorder="1" applyAlignment="1" applyProtection="1">
      <alignment horizontal="left"/>
    </xf>
    <xf numFmtId="49" fontId="8" fillId="3" borderId="37" xfId="0" applyNumberFormat="1" applyFont="1" applyFill="1" applyBorder="1" applyAlignment="1" applyProtection="1">
      <alignment horizontal="center" vertical="center"/>
    </xf>
    <xf numFmtId="49" fontId="3" fillId="3" borderId="24" xfId="0" applyNumberFormat="1" applyFont="1" applyFill="1" applyBorder="1" applyAlignment="1" applyProtection="1">
      <alignment horizontal="left" vertical="center"/>
    </xf>
    <xf numFmtId="49" fontId="3" fillId="3" borderId="37" xfId="0" applyNumberFormat="1" applyFont="1" applyFill="1" applyBorder="1" applyAlignment="1" applyProtection="1">
      <alignment horizontal="center" vertical="center"/>
    </xf>
    <xf numFmtId="49" fontId="8" fillId="3" borderId="48" xfId="0" applyNumberFormat="1" applyFont="1" applyFill="1" applyBorder="1" applyAlignment="1" applyProtection="1">
      <alignment horizontal="center" vertical="center"/>
    </xf>
    <xf numFmtId="49" fontId="0" fillId="2" borderId="27" xfId="0" applyNumberFormat="1" applyFill="1" applyBorder="1" applyAlignment="1" applyProtection="1">
      <alignment horizontal="center" wrapText="1"/>
    </xf>
    <xf numFmtId="49" fontId="11" fillId="2" borderId="45" xfId="0" applyNumberFormat="1" applyFont="1" applyFill="1" applyBorder="1" applyAlignment="1" applyProtection="1">
      <alignment wrapText="1"/>
    </xf>
    <xf numFmtId="166" fontId="0" fillId="17" borderId="58" xfId="0" applyNumberFormat="1" applyFill="1" applyBorder="1" applyProtection="1"/>
    <xf numFmtId="170" fontId="0" fillId="2" borderId="27" xfId="0" applyNumberFormat="1" applyFill="1" applyBorder="1" applyAlignment="1" applyProtection="1">
      <alignment wrapText="1"/>
    </xf>
    <xf numFmtId="166" fontId="0" fillId="17" borderId="31" xfId="0" applyNumberFormat="1" applyFill="1" applyBorder="1" applyProtection="1">
      <protection locked="0"/>
    </xf>
    <xf numFmtId="167" fontId="11" fillId="2" borderId="27" xfId="0" applyNumberFormat="1" applyFont="1" applyFill="1" applyBorder="1" applyProtection="1"/>
    <xf numFmtId="166" fontId="0" fillId="17" borderId="52" xfId="0" applyNumberFormat="1" applyFill="1" applyBorder="1" applyProtection="1"/>
    <xf numFmtId="0" fontId="0" fillId="17" borderId="52" xfId="0" applyNumberFormat="1" applyFill="1" applyBorder="1" applyProtection="1">
      <protection locked="0"/>
    </xf>
    <xf numFmtId="166" fontId="0" fillId="17" borderId="53" xfId="0" applyNumberFormat="1" applyFill="1" applyBorder="1" applyProtection="1"/>
    <xf numFmtId="49" fontId="3" fillId="3" borderId="48" xfId="0" applyNumberFormat="1" applyFont="1" applyFill="1" applyBorder="1" applyAlignment="1" applyProtection="1">
      <alignment horizontal="center" vertical="center"/>
    </xf>
    <xf numFmtId="0" fontId="7" fillId="2" borderId="26" xfId="0" applyNumberFormat="1" applyFont="1" applyFill="1" applyBorder="1" applyAlignment="1" applyProtection="1">
      <alignment wrapText="1"/>
    </xf>
    <xf numFmtId="172" fontId="11" fillId="2" borderId="27" xfId="0" applyNumberFormat="1" applyFont="1" applyFill="1" applyBorder="1" applyProtection="1"/>
    <xf numFmtId="0" fontId="0" fillId="0" borderId="44" xfId="0" applyBorder="1" applyProtection="1"/>
    <xf numFmtId="0" fontId="21" fillId="17" borderId="24" xfId="0" applyFont="1" applyFill="1" applyBorder="1" applyAlignment="1" applyProtection="1">
      <alignment wrapText="1"/>
    </xf>
    <xf numFmtId="170" fontId="0" fillId="10" borderId="24" xfId="0" applyNumberFormat="1" applyFill="1" applyBorder="1" applyProtection="1">
      <protection locked="0"/>
    </xf>
    <xf numFmtId="0" fontId="0" fillId="10" borderId="24" xfId="0" applyFill="1" applyBorder="1" applyAlignment="1" applyProtection="1">
      <alignment wrapText="1"/>
      <protection locked="0"/>
    </xf>
    <xf numFmtId="49" fontId="0" fillId="17" borderId="43" xfId="0" applyNumberFormat="1" applyFill="1" applyBorder="1" applyProtection="1"/>
    <xf numFmtId="0" fontId="0" fillId="0" borderId="61" xfId="0" applyBorder="1" applyProtection="1"/>
    <xf numFmtId="0" fontId="0" fillId="0" borderId="22" xfId="0" applyNumberFormat="1" applyBorder="1"/>
    <xf numFmtId="0" fontId="22" fillId="34" borderId="44" xfId="0" applyFont="1" applyFill="1" applyBorder="1" applyProtection="1"/>
    <xf numFmtId="49" fontId="23" fillId="2" borderId="29" xfId="0" applyNumberFormat="1" applyFont="1" applyFill="1" applyBorder="1" applyAlignment="1" applyProtection="1">
      <alignment horizontal="left"/>
    </xf>
    <xf numFmtId="0" fontId="11" fillId="2" borderId="29" xfId="0" applyNumberFormat="1" applyFont="1" applyFill="1" applyBorder="1" applyAlignment="1" applyProtection="1">
      <alignment horizontal="left"/>
    </xf>
    <xf numFmtId="165" fontId="24" fillId="2" borderId="29" xfId="0" applyNumberFormat="1" applyFont="1" applyFill="1" applyBorder="1" applyAlignment="1" applyProtection="1">
      <alignment horizontal="left"/>
    </xf>
    <xf numFmtId="0" fontId="24" fillId="2" borderId="29" xfId="0" applyFont="1" applyFill="1" applyBorder="1" applyAlignment="1" applyProtection="1">
      <alignment horizontal="left"/>
    </xf>
    <xf numFmtId="165" fontId="11" fillId="2" borderId="29" xfId="0" applyNumberFormat="1" applyFont="1" applyFill="1" applyBorder="1" applyAlignment="1" applyProtection="1">
      <alignment horizontal="left"/>
    </xf>
    <xf numFmtId="0" fontId="0" fillId="17" borderId="62" xfId="0" applyFill="1" applyBorder="1" applyProtection="1"/>
    <xf numFmtId="170" fontId="0" fillId="2" borderId="2" xfId="0" applyNumberFormat="1" applyFill="1" applyBorder="1" applyProtection="1"/>
    <xf numFmtId="0" fontId="18" fillId="6" borderId="64" xfId="0" applyFont="1" applyFill="1" applyBorder="1" applyAlignment="1" applyProtection="1">
      <alignment horizontal="right" vertical="top" wrapText="1"/>
      <protection locked="0"/>
    </xf>
    <xf numFmtId="0" fontId="7" fillId="7" borderId="64" xfId="0" applyFont="1" applyFill="1" applyBorder="1" applyAlignment="1" applyProtection="1">
      <alignment vertical="top" wrapText="1"/>
      <protection locked="0"/>
    </xf>
    <xf numFmtId="0" fontId="7" fillId="8" borderId="64" xfId="0" applyFont="1" applyFill="1" applyBorder="1" applyAlignment="1" applyProtection="1">
      <alignment vertical="top" wrapText="1"/>
      <protection locked="0"/>
    </xf>
    <xf numFmtId="0" fontId="18" fillId="9" borderId="64" xfId="0" applyFont="1" applyFill="1" applyBorder="1" applyAlignment="1" applyProtection="1">
      <alignment vertical="top" wrapText="1"/>
      <protection locked="0"/>
    </xf>
    <xf numFmtId="0" fontId="7" fillId="2" borderId="64" xfId="0" applyFont="1" applyFill="1" applyBorder="1" applyAlignment="1" applyProtection="1">
      <alignment vertical="top" wrapText="1"/>
      <protection locked="0"/>
    </xf>
    <xf numFmtId="0" fontId="7" fillId="10" borderId="64" xfId="0" applyFont="1" applyFill="1" applyBorder="1" applyAlignment="1" applyProtection="1">
      <alignment vertical="top" wrapText="1"/>
      <protection locked="0"/>
    </xf>
    <xf numFmtId="0" fontId="7" fillId="11" borderId="64" xfId="0" applyFont="1" applyFill="1" applyBorder="1" applyAlignment="1" applyProtection="1">
      <alignment vertical="top" wrapText="1"/>
      <protection locked="0"/>
    </xf>
    <xf numFmtId="0" fontId="7" fillId="12" borderId="64" xfId="0" applyFont="1" applyFill="1" applyBorder="1" applyAlignment="1" applyProtection="1">
      <alignment vertical="top" wrapText="1"/>
      <protection locked="0"/>
    </xf>
    <xf numFmtId="0" fontId="7" fillId="13" borderId="64" xfId="0" applyFont="1" applyFill="1" applyBorder="1" applyAlignment="1" applyProtection="1">
      <alignment vertical="top" wrapText="1"/>
      <protection locked="0"/>
    </xf>
    <xf numFmtId="0" fontId="18" fillId="30" borderId="64" xfId="0" applyFont="1" applyFill="1" applyBorder="1" applyAlignment="1" applyProtection="1">
      <alignment vertical="top" wrapText="1"/>
      <protection locked="0"/>
    </xf>
    <xf numFmtId="168" fontId="16" fillId="0" borderId="63" xfId="0" applyNumberFormat="1" applyFont="1" applyFill="1" applyBorder="1" applyAlignment="1" applyProtection="1">
      <alignment horizontal="right"/>
    </xf>
    <xf numFmtId="2" fontId="16" fillId="0" borderId="63" xfId="0" applyNumberFormat="1" applyFont="1" applyFill="1" applyBorder="1" applyAlignment="1" applyProtection="1">
      <alignment horizontal="right"/>
    </xf>
    <xf numFmtId="0" fontId="0" fillId="17" borderId="65" xfId="0" applyFill="1" applyBorder="1" applyAlignment="1" applyProtection="1">
      <alignment wrapText="1"/>
    </xf>
    <xf numFmtId="1" fontId="7" fillId="17" borderId="65" xfId="0" applyNumberFormat="1" applyFont="1" applyFill="1" applyBorder="1" applyProtection="1"/>
    <xf numFmtId="0" fontId="7" fillId="17" borderId="67" xfId="0" applyFont="1" applyFill="1" applyBorder="1" applyProtection="1"/>
    <xf numFmtId="1" fontId="0" fillId="2" borderId="64" xfId="0" applyNumberFormat="1" applyFill="1" applyBorder="1" applyProtection="1"/>
    <xf numFmtId="49" fontId="11" fillId="20" borderId="64" xfId="0" applyNumberFormat="1" applyFont="1" applyFill="1" applyBorder="1" applyAlignment="1" applyProtection="1">
      <alignment horizontal="left" wrapText="1"/>
    </xf>
    <xf numFmtId="170" fontId="0" fillId="2" borderId="64" xfId="0" applyNumberFormat="1" applyFill="1" applyBorder="1" applyProtection="1"/>
    <xf numFmtId="0" fontId="7" fillId="2" borderId="64" xfId="0" applyNumberFormat="1" applyFont="1" applyFill="1" applyBorder="1" applyProtection="1"/>
    <xf numFmtId="1" fontId="7" fillId="2" borderId="64" xfId="0" applyNumberFormat="1" applyFont="1" applyFill="1" applyBorder="1" applyProtection="1"/>
    <xf numFmtId="1" fontId="0" fillId="2" borderId="66" xfId="0" applyNumberFormat="1" applyFill="1" applyBorder="1" applyProtection="1"/>
    <xf numFmtId="0" fontId="0" fillId="17" borderId="67" xfId="0" applyFill="1" applyBorder="1" applyAlignment="1" applyProtection="1">
      <alignment wrapText="1"/>
    </xf>
    <xf numFmtId="170" fontId="0" fillId="17" borderId="67" xfId="0" applyNumberFormat="1" applyFill="1" applyBorder="1" applyProtection="1"/>
    <xf numFmtId="1" fontId="0" fillId="17" borderId="67" xfId="0" applyNumberFormat="1" applyFill="1" applyBorder="1" applyProtection="1"/>
    <xf numFmtId="0" fontId="7" fillId="17" borderId="67" xfId="0" applyFont="1" applyFill="1" applyBorder="1" applyAlignment="1" applyProtection="1">
      <alignment horizontal="right" vertical="top"/>
      <protection locked="0"/>
    </xf>
    <xf numFmtId="0" fontId="20" fillId="17" borderId="67" xfId="0" applyFont="1" applyFill="1" applyBorder="1" applyAlignment="1" applyProtection="1">
      <alignment horizontal="right" vertical="top"/>
      <protection locked="0"/>
    </xf>
    <xf numFmtId="0" fontId="7" fillId="17" borderId="67" xfId="0" applyFont="1" applyFill="1" applyBorder="1" applyAlignment="1" applyProtection="1">
      <alignment horizontal="right" vertical="top" wrapText="1"/>
      <protection locked="0"/>
    </xf>
    <xf numFmtId="1" fontId="0" fillId="17" borderId="68" xfId="0" applyNumberFormat="1" applyFill="1" applyBorder="1" applyProtection="1"/>
    <xf numFmtId="170" fontId="11" fillId="2" borderId="64" xfId="0" applyNumberFormat="1" applyFont="1" applyFill="1" applyBorder="1" applyProtection="1"/>
    <xf numFmtId="0" fontId="7" fillId="5" borderId="64" xfId="0" applyFont="1" applyFill="1" applyBorder="1" applyAlignment="1" applyProtection="1">
      <alignment horizontal="right" vertical="top" wrapText="1"/>
      <protection locked="0"/>
    </xf>
    <xf numFmtId="0" fontId="17" fillId="6" borderId="64" xfId="0" applyFont="1" applyFill="1" applyBorder="1" applyAlignment="1" applyProtection="1">
      <alignment horizontal="right" vertical="top" wrapText="1"/>
      <protection locked="0"/>
    </xf>
    <xf numFmtId="0" fontId="17" fillId="9" borderId="64" xfId="0" applyFont="1" applyFill="1" applyBorder="1" applyAlignment="1" applyProtection="1">
      <alignment vertical="top" wrapText="1"/>
      <protection locked="0"/>
    </xf>
    <xf numFmtId="0" fontId="17" fillId="30" borderId="64" xfId="0" applyFont="1" applyFill="1" applyBorder="1" applyAlignment="1" applyProtection="1">
      <alignment vertical="top" wrapText="1"/>
      <protection locked="0"/>
    </xf>
    <xf numFmtId="0" fontId="0" fillId="10" borderId="65" xfId="0" applyFill="1" applyBorder="1" applyAlignment="1" applyProtection="1">
      <alignment wrapText="1"/>
    </xf>
    <xf numFmtId="0" fontId="0" fillId="10" borderId="65" xfId="0" applyFill="1" applyBorder="1" applyAlignment="1" applyProtection="1">
      <alignment wrapText="1"/>
      <protection locked="0"/>
    </xf>
    <xf numFmtId="0" fontId="0" fillId="10" borderId="69" xfId="0" applyFill="1" applyBorder="1" applyAlignment="1" applyProtection="1">
      <alignment wrapText="1"/>
    </xf>
    <xf numFmtId="49" fontId="0" fillId="2" borderId="64" xfId="0" applyNumberFormat="1" applyFill="1" applyBorder="1" applyAlignment="1" applyProtection="1">
      <alignment horizontal="left" wrapText="1"/>
    </xf>
    <xf numFmtId="1" fontId="0" fillId="2" borderId="64" xfId="0" applyNumberFormat="1" applyFill="1" applyBorder="1" applyAlignment="1" applyProtection="1">
      <alignment horizontal="right"/>
    </xf>
    <xf numFmtId="0" fontId="7" fillId="31" borderId="64" xfId="0" applyFont="1" applyFill="1" applyBorder="1" applyAlignment="1" applyProtection="1">
      <alignment vertical="top"/>
      <protection locked="0"/>
    </xf>
    <xf numFmtId="0" fontId="7" fillId="14" borderId="64" xfId="0" applyFont="1" applyFill="1" applyBorder="1" applyAlignment="1" applyProtection="1">
      <alignment vertical="top"/>
      <protection locked="0"/>
    </xf>
    <xf numFmtId="0" fontId="7" fillId="15" borderId="64" xfId="0" applyFont="1" applyFill="1" applyBorder="1" applyAlignment="1" applyProtection="1">
      <alignment vertical="top"/>
      <protection locked="0"/>
    </xf>
    <xf numFmtId="0" fontId="19" fillId="32" borderId="64" xfId="0" applyFont="1" applyFill="1" applyBorder="1" applyAlignment="1" applyProtection="1">
      <alignment horizontal="right"/>
      <protection locked="0"/>
    </xf>
    <xf numFmtId="0" fontId="7" fillId="16" borderId="64" xfId="0" applyFont="1" applyFill="1" applyBorder="1" applyAlignment="1" applyProtection="1">
      <alignment vertical="top"/>
      <protection locked="0"/>
    </xf>
    <xf numFmtId="0" fontId="0" fillId="2" borderId="64" xfId="0" applyNumberFormat="1" applyFill="1" applyBorder="1" applyProtection="1"/>
    <xf numFmtId="0" fontId="0" fillId="2" borderId="64" xfId="0" applyFill="1" applyBorder="1" applyAlignment="1" applyProtection="1">
      <alignment vertical="top"/>
      <protection locked="0"/>
    </xf>
    <xf numFmtId="49" fontId="11" fillId="2" borderId="64" xfId="0" applyNumberFormat="1" applyFont="1" applyFill="1" applyBorder="1" applyAlignment="1" applyProtection="1">
      <alignment wrapText="1"/>
    </xf>
    <xf numFmtId="0" fontId="7" fillId="2" borderId="64" xfId="0" applyFont="1" applyFill="1" applyBorder="1" applyAlignment="1" applyProtection="1">
      <alignment vertical="top"/>
      <protection locked="0"/>
    </xf>
    <xf numFmtId="49" fontId="0" fillId="2" borderId="64" xfId="0" applyNumberFormat="1" applyFill="1" applyBorder="1" applyAlignment="1" applyProtection="1">
      <alignment wrapText="1"/>
    </xf>
    <xf numFmtId="1" fontId="0" fillId="17" borderId="24" xfId="0" applyNumberFormat="1" applyFill="1" applyBorder="1" applyProtection="1">
      <protection locked="0"/>
    </xf>
    <xf numFmtId="1" fontId="0" fillId="17" borderId="67" xfId="0" applyNumberFormat="1" applyFill="1" applyBorder="1" applyProtection="1">
      <protection locked="0"/>
    </xf>
    <xf numFmtId="1" fontId="0" fillId="17" borderId="52" xfId="0" applyNumberFormat="1" applyFill="1" applyBorder="1" applyProtection="1">
      <protection locked="0"/>
    </xf>
    <xf numFmtId="49" fontId="7" fillId="18" borderId="64" xfId="0" applyNumberFormat="1" applyFont="1" applyFill="1" applyBorder="1" applyAlignment="1" applyProtection="1">
      <alignment wrapText="1"/>
    </xf>
    <xf numFmtId="1" fontId="0" fillId="2" borderId="2" xfId="0" applyNumberFormat="1" applyFill="1" applyBorder="1" applyProtection="1"/>
    <xf numFmtId="0" fontId="15" fillId="32" borderId="64" xfId="0" applyFont="1" applyFill="1" applyBorder="1" applyAlignment="1" applyProtection="1">
      <alignment horizontal="right"/>
      <protection locked="0"/>
    </xf>
    <xf numFmtId="0" fontId="0" fillId="0" borderId="0" xfId="0" applyBorder="1" applyProtection="1"/>
    <xf numFmtId="1" fontId="0" fillId="17" borderId="71" xfId="0" applyNumberFormat="1" applyFill="1" applyBorder="1" applyProtection="1"/>
    <xf numFmtId="0" fontId="0" fillId="17" borderId="72" xfId="0" applyFill="1" applyBorder="1" applyAlignment="1" applyProtection="1">
      <alignment wrapText="1"/>
    </xf>
    <xf numFmtId="172" fontId="0" fillId="17" borderId="72" xfId="0" applyNumberFormat="1" applyFill="1" applyBorder="1" applyProtection="1"/>
    <xf numFmtId="1" fontId="0" fillId="17" borderId="72" xfId="0" applyNumberFormat="1" applyFill="1" applyBorder="1" applyProtection="1"/>
    <xf numFmtId="0" fontId="7" fillId="17" borderId="72" xfId="0" applyFont="1" applyFill="1" applyBorder="1" applyAlignment="1" applyProtection="1">
      <alignment horizontal="right" vertical="top"/>
      <protection locked="0"/>
    </xf>
    <xf numFmtId="0" fontId="20" fillId="17" borderId="72" xfId="0" applyFont="1" applyFill="1" applyBorder="1" applyAlignment="1" applyProtection="1">
      <alignment horizontal="right" vertical="top"/>
      <protection locked="0"/>
    </xf>
    <xf numFmtId="0" fontId="7" fillId="17" borderId="72" xfId="0" applyFont="1" applyFill="1" applyBorder="1" applyAlignment="1" applyProtection="1">
      <alignment horizontal="right" vertical="top" wrapText="1"/>
      <protection locked="0"/>
    </xf>
    <xf numFmtId="0" fontId="7" fillId="17" borderId="72" xfId="0" applyFont="1" applyFill="1" applyBorder="1" applyProtection="1"/>
    <xf numFmtId="166" fontId="7" fillId="17" borderId="72" xfId="0" applyNumberFormat="1" applyFont="1" applyFill="1" applyBorder="1" applyProtection="1"/>
    <xf numFmtId="0" fontId="7" fillId="17" borderId="72" xfId="0" applyFont="1" applyFill="1" applyBorder="1" applyAlignment="1" applyProtection="1">
      <alignment vertical="top"/>
      <protection locked="0"/>
    </xf>
    <xf numFmtId="0" fontId="20" fillId="17" borderId="72" xfId="0" applyFont="1" applyFill="1" applyBorder="1" applyAlignment="1" applyProtection="1">
      <alignment vertical="top"/>
      <protection locked="0"/>
    </xf>
    <xf numFmtId="172" fontId="0" fillId="2" borderId="64" xfId="0" applyNumberFormat="1" applyFill="1" applyBorder="1" applyProtection="1"/>
    <xf numFmtId="172" fontId="11" fillId="2" borderId="64" xfId="0" applyNumberFormat="1" applyFont="1" applyFill="1" applyBorder="1" applyProtection="1"/>
    <xf numFmtId="49" fontId="11" fillId="36" borderId="27" xfId="0" applyNumberFormat="1" applyFont="1" applyFill="1" applyBorder="1" applyAlignment="1" applyProtection="1">
      <alignment horizontal="left" wrapText="1"/>
    </xf>
    <xf numFmtId="49" fontId="0" fillId="36" borderId="27" xfId="0" applyNumberFormat="1" applyFill="1" applyBorder="1" applyAlignment="1" applyProtection="1">
      <alignment horizontal="left" wrapText="1"/>
    </xf>
    <xf numFmtId="49" fontId="11" fillId="36" borderId="27" xfId="0" applyNumberFormat="1" applyFont="1" applyFill="1" applyBorder="1" applyAlignment="1" applyProtection="1">
      <alignment wrapText="1"/>
    </xf>
    <xf numFmtId="49" fontId="7" fillId="36" borderId="27" xfId="0" applyNumberFormat="1" applyFont="1" applyFill="1" applyBorder="1" applyAlignment="1" applyProtection="1">
      <alignment wrapText="1"/>
    </xf>
    <xf numFmtId="1" fontId="0" fillId="2" borderId="73" xfId="0" applyNumberFormat="1" applyFill="1" applyBorder="1" applyProtection="1"/>
    <xf numFmtId="1" fontId="0" fillId="17" borderId="65" xfId="0" applyNumberFormat="1" applyFill="1" applyBorder="1" applyProtection="1"/>
    <xf numFmtId="0" fontId="0" fillId="17" borderId="74" xfId="0" applyFill="1" applyBorder="1" applyProtection="1"/>
    <xf numFmtId="0" fontId="0" fillId="17" borderId="72" xfId="0" applyFill="1" applyBorder="1" applyProtection="1"/>
    <xf numFmtId="167" fontId="0" fillId="17" borderId="72" xfId="0" applyNumberFormat="1" applyFill="1" applyBorder="1" applyProtection="1"/>
    <xf numFmtId="0" fontId="0" fillId="17" borderId="75" xfId="0" applyFill="1" applyBorder="1" applyProtection="1"/>
    <xf numFmtId="0" fontId="17" fillId="37" borderId="27" xfId="0" applyFont="1" applyFill="1" applyBorder="1" applyAlignment="1" applyProtection="1">
      <alignment vertical="top" wrapText="1"/>
    </xf>
    <xf numFmtId="0" fontId="11" fillId="2" borderId="27" xfId="0" applyNumberFormat="1" applyFont="1" applyFill="1" applyBorder="1" applyAlignment="1" applyProtection="1">
      <alignment wrapText="1"/>
    </xf>
    <xf numFmtId="0" fontId="0" fillId="2" borderId="27" xfId="0" applyNumberFormat="1" applyFill="1" applyBorder="1" applyAlignment="1" applyProtection="1">
      <alignment horizontal="left"/>
    </xf>
    <xf numFmtId="0" fontId="0" fillId="17" borderId="31" xfId="0" applyNumberFormat="1" applyFill="1" applyBorder="1" applyAlignment="1" applyProtection="1">
      <alignment horizontal="left"/>
    </xf>
    <xf numFmtId="0" fontId="0" fillId="17" borderId="67" xfId="0" applyNumberFormat="1" applyFill="1" applyBorder="1" applyAlignment="1" applyProtection="1">
      <alignment horizontal="left"/>
    </xf>
    <xf numFmtId="170" fontId="11" fillId="2" borderId="27" xfId="0" applyNumberFormat="1" applyFont="1" applyFill="1" applyBorder="1" applyAlignment="1" applyProtection="1">
      <alignment horizontal="center"/>
    </xf>
    <xf numFmtId="0" fontId="7" fillId="38" borderId="27" xfId="0" applyFont="1" applyFill="1" applyBorder="1" applyAlignment="1" applyProtection="1">
      <alignment vertical="top"/>
      <protection locked="0"/>
    </xf>
    <xf numFmtId="0" fontId="17" fillId="40" borderId="27" xfId="0" applyFont="1" applyFill="1" applyBorder="1" applyAlignment="1" applyProtection="1">
      <alignment vertical="top" wrapText="1"/>
      <protection locked="0"/>
    </xf>
    <xf numFmtId="0" fontId="1" fillId="17" borderId="24" xfId="0" applyFont="1" applyFill="1" applyBorder="1" applyAlignment="1" applyProtection="1">
      <alignment wrapText="1"/>
    </xf>
    <xf numFmtId="0" fontId="1" fillId="17" borderId="72" xfId="0" applyFont="1" applyFill="1" applyBorder="1" applyAlignment="1" applyProtection="1">
      <alignment wrapText="1"/>
    </xf>
    <xf numFmtId="170" fontId="1" fillId="10" borderId="24" xfId="0" applyNumberFormat="1" applyFont="1" applyFill="1" applyBorder="1" applyProtection="1"/>
    <xf numFmtId="0" fontId="1" fillId="17" borderId="52" xfId="0" applyFont="1" applyFill="1" applyBorder="1" applyAlignment="1" applyProtection="1">
      <alignment wrapText="1"/>
    </xf>
    <xf numFmtId="0" fontId="1" fillId="10" borderId="24" xfId="0" applyFont="1" applyFill="1" applyBorder="1" applyAlignment="1" applyProtection="1">
      <alignment wrapText="1"/>
    </xf>
    <xf numFmtId="0" fontId="1" fillId="10" borderId="65" xfId="0" applyFont="1" applyFill="1" applyBorder="1" applyAlignment="1" applyProtection="1">
      <alignment wrapText="1"/>
    </xf>
    <xf numFmtId="0" fontId="1" fillId="17" borderId="24" xfId="0" applyFont="1" applyFill="1" applyBorder="1" applyAlignment="1" applyProtection="1">
      <alignment vertical="center" wrapText="1"/>
    </xf>
    <xf numFmtId="0" fontId="1" fillId="17" borderId="67" xfId="0" applyFont="1" applyFill="1" applyBorder="1" applyAlignment="1" applyProtection="1">
      <alignment wrapText="1"/>
    </xf>
    <xf numFmtId="0" fontId="1" fillId="17" borderId="31" xfId="0" applyFont="1" applyFill="1" applyBorder="1" applyAlignment="1" applyProtection="1">
      <alignment wrapText="1"/>
    </xf>
    <xf numFmtId="49" fontId="10" fillId="36" borderId="27" xfId="0" applyNumberFormat="1" applyFont="1" applyFill="1" applyBorder="1" applyAlignment="1" applyProtection="1">
      <alignment horizontal="left" wrapText="1"/>
    </xf>
    <xf numFmtId="174" fontId="0" fillId="0" borderId="0" xfId="0" applyNumberFormat="1" applyProtection="1"/>
    <xf numFmtId="10" fontId="0" fillId="0" borderId="0" xfId="4" applyNumberFormat="1" applyFont="1" applyProtection="1"/>
    <xf numFmtId="49" fontId="3" fillId="2" borderId="0" xfId="0" applyNumberFormat="1" applyFont="1" applyFill="1" applyBorder="1" applyAlignment="1" applyProtection="1">
      <alignment horizontal="center" vertical="center"/>
    </xf>
    <xf numFmtId="1" fontId="2" fillId="2" borderId="0" xfId="0" applyNumberFormat="1" applyFont="1" applyFill="1" applyBorder="1" applyProtection="1"/>
    <xf numFmtId="1" fontId="3" fillId="2" borderId="0" xfId="0" applyNumberFormat="1" applyFont="1" applyFill="1" applyBorder="1" applyProtection="1"/>
    <xf numFmtId="1" fontId="0" fillId="2" borderId="0" xfId="0" applyNumberFormat="1" applyFill="1" applyBorder="1" applyProtection="1"/>
    <xf numFmtId="0" fontId="7" fillId="44" borderId="27" xfId="0" applyFont="1" applyFill="1" applyBorder="1" applyAlignment="1" applyProtection="1">
      <alignment vertical="top"/>
      <protection locked="0"/>
    </xf>
    <xf numFmtId="0" fontId="0" fillId="44" borderId="27" xfId="0" applyFill="1" applyBorder="1" applyAlignment="1" applyProtection="1">
      <alignment vertical="top"/>
      <protection locked="0"/>
    </xf>
    <xf numFmtId="49" fontId="11" fillId="36" borderId="64" xfId="0" applyNumberFormat="1" applyFont="1" applyFill="1" applyBorder="1" applyAlignment="1" applyProtection="1">
      <alignment wrapText="1"/>
    </xf>
    <xf numFmtId="166" fontId="2" fillId="2" borderId="76" xfId="0" applyNumberFormat="1" applyFont="1" applyFill="1" applyBorder="1" applyProtection="1"/>
    <xf numFmtId="0" fontId="2" fillId="2" borderId="77" xfId="0" applyFont="1" applyFill="1" applyBorder="1" applyProtection="1"/>
    <xf numFmtId="166" fontId="2" fillId="2" borderId="78" xfId="0" applyNumberFormat="1" applyFont="1" applyFill="1" applyBorder="1" applyProtection="1"/>
    <xf numFmtId="49" fontId="9" fillId="2" borderId="65" xfId="0" applyNumberFormat="1" applyFont="1" applyFill="1" applyBorder="1" applyAlignment="1" applyProtection="1">
      <alignment horizontal="center"/>
    </xf>
    <xf numFmtId="0" fontId="0" fillId="2" borderId="79" xfId="0" applyFill="1" applyBorder="1" applyProtection="1"/>
    <xf numFmtId="166" fontId="2" fillId="2" borderId="79" xfId="0" applyNumberFormat="1" applyFont="1" applyFill="1" applyBorder="1" applyAlignment="1" applyProtection="1">
      <alignment horizontal="right"/>
    </xf>
    <xf numFmtId="0" fontId="0" fillId="2" borderId="80" xfId="0" applyFill="1" applyBorder="1" applyProtection="1"/>
    <xf numFmtId="167" fontId="2" fillId="3" borderId="65" xfId="0" applyNumberFormat="1" applyFont="1" applyFill="1" applyBorder="1" applyProtection="1"/>
    <xf numFmtId="1" fontId="2" fillId="2" borderId="81" xfId="0" applyNumberFormat="1" applyFont="1" applyFill="1" applyBorder="1" applyProtection="1"/>
    <xf numFmtId="1" fontId="2" fillId="2" borderId="79" xfId="0" applyNumberFormat="1" applyFont="1" applyFill="1" applyBorder="1" applyProtection="1"/>
    <xf numFmtId="1" fontId="2" fillId="2" borderId="82" xfId="0" applyNumberFormat="1" applyFont="1" applyFill="1" applyBorder="1" applyProtection="1"/>
    <xf numFmtId="0" fontId="29" fillId="2" borderId="83" xfId="0" applyFont="1" applyFill="1" applyBorder="1" applyAlignment="1" applyProtection="1">
      <alignment horizontal="center" vertical="center"/>
    </xf>
    <xf numFmtId="0" fontId="0" fillId="2" borderId="81" xfId="0" applyFill="1" applyBorder="1" applyProtection="1"/>
    <xf numFmtId="0" fontId="2" fillId="2" borderId="83" xfId="0" applyFont="1" applyFill="1" applyBorder="1" applyProtection="1"/>
    <xf numFmtId="49" fontId="3" fillId="3" borderId="84" xfId="0" applyNumberFormat="1" applyFont="1" applyFill="1" applyBorder="1" applyAlignment="1" applyProtection="1">
      <alignment vertical="center"/>
    </xf>
    <xf numFmtId="0" fontId="3" fillId="3" borderId="85" xfId="0" applyFont="1" applyFill="1" applyBorder="1" applyAlignment="1" applyProtection="1">
      <alignment vertical="center"/>
    </xf>
    <xf numFmtId="0" fontId="3" fillId="3" borderId="85" xfId="0" applyFont="1" applyFill="1" applyBorder="1" applyAlignment="1" applyProtection="1">
      <alignment horizontal="center" vertical="center"/>
    </xf>
    <xf numFmtId="0" fontId="13" fillId="22" borderId="86" xfId="0" applyFont="1" applyFill="1" applyBorder="1" applyAlignment="1" applyProtection="1">
      <alignment horizontal="right"/>
    </xf>
    <xf numFmtId="0" fontId="14" fillId="23" borderId="86" xfId="0" applyFont="1" applyFill="1" applyBorder="1" applyAlignment="1" applyProtection="1">
      <alignment horizontal="right"/>
    </xf>
    <xf numFmtId="0" fontId="13" fillId="24" borderId="86" xfId="0" applyFont="1" applyFill="1" applyBorder="1" applyAlignment="1" applyProtection="1">
      <alignment horizontal="right"/>
    </xf>
    <xf numFmtId="0" fontId="13" fillId="25" borderId="86" xfId="0" applyFont="1" applyFill="1" applyBorder="1" applyAlignment="1" applyProtection="1">
      <alignment horizontal="right"/>
    </xf>
    <xf numFmtId="0" fontId="14" fillId="26" borderId="86" xfId="0" applyFont="1" applyFill="1" applyBorder="1" applyAlignment="1" applyProtection="1">
      <alignment horizontal="right"/>
    </xf>
    <xf numFmtId="0" fontId="13" fillId="0" borderId="86" xfId="0" applyFont="1" applyBorder="1" applyAlignment="1" applyProtection="1">
      <alignment horizontal="right"/>
    </xf>
    <xf numFmtId="0" fontId="3" fillId="10" borderId="3" xfId="0" applyNumberFormat="1" applyFont="1" applyFill="1" applyBorder="1" applyAlignment="1" applyProtection="1">
      <alignment horizontal="right"/>
    </xf>
    <xf numFmtId="0" fontId="13" fillId="27" borderId="86" xfId="0" applyFont="1" applyFill="1" applyBorder="1" applyAlignment="1" applyProtection="1">
      <alignment horizontal="right"/>
    </xf>
    <xf numFmtId="0" fontId="13" fillId="28" borderId="86" xfId="0" applyFont="1" applyFill="1" applyBorder="1" applyAlignment="1" applyProtection="1">
      <alignment horizontal="right"/>
    </xf>
    <xf numFmtId="0" fontId="13" fillId="29" borderId="86" xfId="0" applyFont="1" applyFill="1" applyBorder="1" applyAlignment="1" applyProtection="1">
      <alignment horizontal="right"/>
    </xf>
    <xf numFmtId="0" fontId="14" fillId="30" borderId="86" xfId="0" applyFont="1" applyFill="1" applyBorder="1" applyAlignment="1" applyProtection="1">
      <alignment horizontal="right"/>
    </xf>
    <xf numFmtId="49" fontId="9" fillId="2" borderId="63" xfId="0" applyNumberFormat="1" applyFont="1" applyFill="1" applyBorder="1" applyAlignment="1" applyProtection="1">
      <alignment horizontal="center"/>
    </xf>
    <xf numFmtId="49" fontId="5" fillId="2" borderId="63" xfId="0" applyNumberFormat="1" applyFont="1" applyFill="1" applyBorder="1" applyAlignment="1" applyProtection="1">
      <alignment horizontal="center"/>
    </xf>
    <xf numFmtId="166" fontId="2" fillId="2" borderId="80" xfId="0" applyNumberFormat="1" applyFont="1" applyFill="1" applyBorder="1" applyAlignment="1" applyProtection="1">
      <alignment horizontal="right"/>
    </xf>
    <xf numFmtId="49" fontId="3" fillId="4" borderId="84" xfId="0" applyNumberFormat="1" applyFont="1" applyFill="1" applyBorder="1" applyAlignment="1" applyProtection="1">
      <alignment vertical="center"/>
    </xf>
    <xf numFmtId="0" fontId="3" fillId="4" borderId="85" xfId="0" applyFont="1" applyFill="1" applyBorder="1" applyAlignment="1" applyProtection="1">
      <alignment vertical="center"/>
    </xf>
    <xf numFmtId="0" fontId="4" fillId="4" borderId="85" xfId="0" applyFont="1" applyFill="1" applyBorder="1" applyAlignment="1" applyProtection="1">
      <alignment vertical="center"/>
    </xf>
    <xf numFmtId="0" fontId="3" fillId="31" borderId="3" xfId="0" applyNumberFormat="1" applyFont="1" applyFill="1" applyBorder="1" applyAlignment="1" applyProtection="1">
      <alignment horizontal="right"/>
    </xf>
    <xf numFmtId="0" fontId="3" fillId="14" borderId="3" xfId="0" applyNumberFormat="1" applyFont="1" applyFill="1" applyBorder="1" applyAlignment="1" applyProtection="1">
      <alignment horizontal="right"/>
    </xf>
    <xf numFmtId="0" fontId="3" fillId="15" borderId="3" xfId="0" applyNumberFormat="1" applyFont="1" applyFill="1" applyBorder="1" applyAlignment="1" applyProtection="1">
      <alignment horizontal="right"/>
    </xf>
    <xf numFmtId="0" fontId="14" fillId="32" borderId="3" xfId="0" applyNumberFormat="1" applyFont="1" applyFill="1" applyBorder="1" applyAlignment="1" applyProtection="1">
      <alignment horizontal="right"/>
    </xf>
    <xf numFmtId="0" fontId="3" fillId="16" borderId="3" xfId="0" applyNumberFormat="1" applyFont="1" applyFill="1" applyBorder="1" applyAlignment="1" applyProtection="1">
      <alignment horizontal="right"/>
    </xf>
    <xf numFmtId="0" fontId="3" fillId="2" borderId="3" xfId="0" applyNumberFormat="1" applyFont="1" applyFill="1" applyBorder="1" applyAlignment="1" applyProtection="1">
      <alignment horizontal="right"/>
    </xf>
    <xf numFmtId="0" fontId="0" fillId="0" borderId="63" xfId="0" applyBorder="1" applyProtection="1"/>
    <xf numFmtId="49" fontId="3" fillId="2" borderId="73" xfId="0" applyNumberFormat="1" applyFont="1" applyFill="1" applyBorder="1" applyAlignment="1" applyProtection="1">
      <alignment horizontal="center" vertical="center" wrapText="1"/>
    </xf>
    <xf numFmtId="0" fontId="29" fillId="2" borderId="70" xfId="0" applyFont="1" applyFill="1" applyBorder="1" applyAlignment="1" applyProtection="1">
      <alignment horizontal="center" vertical="center"/>
    </xf>
    <xf numFmtId="49" fontId="9" fillId="2" borderId="70" xfId="0" applyNumberFormat="1" applyFont="1" applyFill="1" applyBorder="1" applyAlignment="1" applyProtection="1">
      <alignment horizontal="center"/>
    </xf>
    <xf numFmtId="0" fontId="2" fillId="2" borderId="70" xfId="0" applyFont="1" applyFill="1" applyBorder="1" applyProtection="1"/>
    <xf numFmtId="49" fontId="5" fillId="2" borderId="70" xfId="0" applyNumberFormat="1" applyFont="1" applyFill="1" applyBorder="1" applyAlignment="1" applyProtection="1">
      <alignment horizontal="center"/>
    </xf>
    <xf numFmtId="167" fontId="2" fillId="2" borderId="80" xfId="0" applyNumberFormat="1" applyFont="1" applyFill="1" applyBorder="1" applyProtection="1"/>
    <xf numFmtId="0" fontId="29" fillId="2" borderId="63" xfId="0" applyFont="1" applyFill="1" applyBorder="1" applyAlignment="1" applyProtection="1">
      <alignment horizontal="center" vertical="center"/>
    </xf>
    <xf numFmtId="0" fontId="2" fillId="2" borderId="63" xfId="0" applyFont="1" applyFill="1" applyBorder="1" applyProtection="1"/>
    <xf numFmtId="170" fontId="0" fillId="2" borderId="0" xfId="0" applyNumberFormat="1" applyFill="1" applyBorder="1" applyProtection="1"/>
    <xf numFmtId="49" fontId="3" fillId="2" borderId="87" xfId="0" applyNumberFormat="1" applyFont="1" applyFill="1" applyBorder="1" applyAlignment="1" applyProtection="1">
      <alignment horizontal="center" vertical="center"/>
    </xf>
    <xf numFmtId="49" fontId="3" fillId="2" borderId="80" xfId="0" applyNumberFormat="1" applyFont="1" applyFill="1" applyBorder="1" applyAlignment="1" applyProtection="1">
      <alignment horizontal="center" vertical="center"/>
    </xf>
    <xf numFmtId="0" fontId="3" fillId="2" borderId="73" xfId="0" applyFont="1" applyFill="1" applyBorder="1" applyAlignment="1" applyProtection="1">
      <alignment vertical="center"/>
    </xf>
    <xf numFmtId="49" fontId="3" fillId="2" borderId="64" xfId="0" applyNumberFormat="1" applyFont="1" applyFill="1" applyBorder="1" applyAlignment="1" applyProtection="1">
      <alignment horizontal="center" vertical="center" wrapText="1"/>
    </xf>
    <xf numFmtId="49" fontId="30" fillId="2" borderId="64" xfId="0" applyNumberFormat="1" applyFont="1" applyFill="1" applyBorder="1" applyAlignment="1" applyProtection="1">
      <alignment horizontal="center" vertical="center" wrapText="1"/>
    </xf>
    <xf numFmtId="49" fontId="3" fillId="2" borderId="64" xfId="0" applyNumberFormat="1" applyFont="1" applyFill="1" applyBorder="1" applyAlignment="1" applyProtection="1">
      <alignment horizontal="center" vertical="center"/>
    </xf>
    <xf numFmtId="49" fontId="3" fillId="2" borderId="84" xfId="0" applyNumberFormat="1" applyFont="1" applyFill="1" applyBorder="1" applyAlignment="1" applyProtection="1">
      <alignment horizontal="center" vertical="center" wrapText="1"/>
    </xf>
    <xf numFmtId="49" fontId="3" fillId="2" borderId="70" xfId="0" applyNumberFormat="1" applyFont="1" applyFill="1" applyBorder="1" applyAlignment="1" applyProtection="1">
      <alignment horizontal="center" vertical="center" wrapText="1"/>
    </xf>
    <xf numFmtId="49" fontId="3" fillId="3" borderId="65" xfId="0" applyNumberFormat="1" applyFont="1" applyFill="1" applyBorder="1" applyAlignment="1" applyProtection="1">
      <alignment horizontal="center" vertical="center" wrapText="1"/>
    </xf>
    <xf numFmtId="49" fontId="3" fillId="3" borderId="65" xfId="0" applyNumberFormat="1" applyFont="1" applyFill="1" applyBorder="1" applyAlignment="1" applyProtection="1">
      <alignment horizontal="center" vertical="center"/>
    </xf>
    <xf numFmtId="49" fontId="8" fillId="3" borderId="65" xfId="0" applyNumberFormat="1" applyFont="1" applyFill="1" applyBorder="1" applyAlignment="1" applyProtection="1">
      <alignment horizontal="center" vertical="center"/>
    </xf>
    <xf numFmtId="49" fontId="3" fillId="3" borderId="88" xfId="0" applyNumberFormat="1" applyFont="1" applyFill="1" applyBorder="1" applyAlignment="1" applyProtection="1">
      <alignment horizontal="center" vertical="center" wrapText="1"/>
    </xf>
    <xf numFmtId="49" fontId="3" fillId="4" borderId="65" xfId="0" applyNumberFormat="1" applyFont="1" applyFill="1" applyBorder="1" applyAlignment="1" applyProtection="1">
      <alignment horizontal="center" vertical="center" wrapText="1"/>
    </xf>
    <xf numFmtId="49" fontId="3" fillId="4" borderId="65" xfId="0" applyNumberFormat="1" applyFont="1" applyFill="1" applyBorder="1" applyAlignment="1" applyProtection="1">
      <alignment horizontal="center" vertical="center"/>
    </xf>
    <xf numFmtId="49" fontId="3" fillId="4" borderId="88" xfId="0" applyNumberFormat="1" applyFont="1" applyFill="1" applyBorder="1" applyAlignment="1" applyProtection="1">
      <alignment horizontal="center" vertical="center" wrapText="1"/>
    </xf>
    <xf numFmtId="49" fontId="3" fillId="35" borderId="89" xfId="0" applyNumberFormat="1" applyFont="1" applyFill="1" applyBorder="1" applyAlignment="1" applyProtection="1">
      <alignment vertical="center" wrapText="1"/>
    </xf>
    <xf numFmtId="49" fontId="3" fillId="35" borderId="65" xfId="0" applyNumberFormat="1" applyFont="1" applyFill="1" applyBorder="1" applyAlignment="1" applyProtection="1">
      <alignment horizontal="center" vertical="center"/>
    </xf>
    <xf numFmtId="49" fontId="3" fillId="35" borderId="88" xfId="0" applyNumberFormat="1" applyFont="1" applyFill="1" applyBorder="1" applyAlignment="1" applyProtection="1">
      <alignment horizontal="center" vertical="center" wrapText="1"/>
    </xf>
    <xf numFmtId="49" fontId="3" fillId="3" borderId="89" xfId="0" applyNumberFormat="1" applyFont="1" applyFill="1" applyBorder="1" applyAlignment="1" applyProtection="1">
      <alignment horizontal="center" vertical="center"/>
    </xf>
    <xf numFmtId="49" fontId="3" fillId="2" borderId="81" xfId="0" applyNumberFormat="1" applyFont="1" applyFill="1" applyBorder="1" applyAlignment="1" applyProtection="1">
      <alignment horizontal="center" vertical="center"/>
    </xf>
    <xf numFmtId="49" fontId="3" fillId="2" borderId="79" xfId="0" applyNumberFormat="1" applyFont="1" applyFill="1" applyBorder="1" applyAlignment="1" applyProtection="1">
      <alignment horizontal="center" vertical="center"/>
    </xf>
    <xf numFmtId="49" fontId="3" fillId="2" borderId="82" xfId="0" applyNumberFormat="1" applyFont="1" applyFill="1" applyBorder="1" applyAlignment="1" applyProtection="1">
      <alignment horizontal="center" vertical="center"/>
    </xf>
    <xf numFmtId="0" fontId="2" fillId="2" borderId="68" xfId="0" applyFont="1" applyFill="1" applyBorder="1" applyProtection="1"/>
    <xf numFmtId="49" fontId="9" fillId="2" borderId="64" xfId="0" applyNumberFormat="1" applyFont="1" applyFill="1" applyBorder="1" applyAlignment="1" applyProtection="1">
      <alignment horizontal="center"/>
    </xf>
    <xf numFmtId="0" fontId="2" fillId="2" borderId="82" xfId="0" applyFont="1" applyFill="1" applyBorder="1" applyProtection="1"/>
    <xf numFmtId="0" fontId="5" fillId="2" borderId="79" xfId="0" applyFont="1" applyFill="1" applyBorder="1" applyAlignment="1" applyProtection="1">
      <alignment horizontal="center"/>
    </xf>
    <xf numFmtId="1" fontId="3" fillId="2" borderId="64" xfId="0" applyNumberFormat="1" applyFont="1" applyFill="1" applyBorder="1" applyProtection="1"/>
    <xf numFmtId="0" fontId="3" fillId="2" borderId="64" xfId="0" applyNumberFormat="1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right"/>
    </xf>
    <xf numFmtId="49" fontId="3" fillId="2" borderId="64" xfId="0" applyNumberFormat="1" applyFont="1" applyFill="1" applyBorder="1" applyAlignment="1" applyProtection="1">
      <alignment horizontal="right"/>
    </xf>
    <xf numFmtId="49" fontId="0" fillId="2" borderId="64" xfId="0" applyNumberFormat="1" applyFill="1" applyBorder="1" applyProtection="1"/>
    <xf numFmtId="1" fontId="3" fillId="2" borderId="66" xfId="0" applyNumberFormat="1" applyFont="1" applyFill="1" applyBorder="1" applyProtection="1"/>
    <xf numFmtId="0" fontId="2" fillId="2" borderId="64" xfId="0" applyFont="1" applyFill="1" applyBorder="1" applyProtection="1"/>
    <xf numFmtId="0" fontId="2" fillId="2" borderId="79" xfId="0" applyFont="1" applyFill="1" applyBorder="1" applyProtection="1"/>
    <xf numFmtId="0" fontId="0" fillId="2" borderId="64" xfId="0" applyFill="1" applyBorder="1" applyProtection="1"/>
    <xf numFmtId="166" fontId="0" fillId="34" borderId="64" xfId="0" applyNumberFormat="1" applyFill="1" applyBorder="1" applyProtection="1"/>
    <xf numFmtId="0" fontId="2" fillId="2" borderId="66" xfId="0" applyFont="1" applyFill="1" applyBorder="1" applyProtection="1"/>
    <xf numFmtId="49" fontId="27" fillId="18" borderId="64" xfId="0" applyNumberFormat="1" applyFont="1" applyFill="1" applyBorder="1" applyAlignment="1" applyProtection="1">
      <alignment horizontal="center" wrapText="1"/>
    </xf>
    <xf numFmtId="0" fontId="7" fillId="43" borderId="64" xfId="0" applyFont="1" applyFill="1" applyBorder="1" applyAlignment="1" applyProtection="1">
      <alignment vertical="top"/>
    </xf>
    <xf numFmtId="49" fontId="11" fillId="36" borderId="64" xfId="0" applyNumberFormat="1" applyFont="1" applyFill="1" applyBorder="1" applyAlignment="1" applyProtection="1">
      <alignment horizontal="left" wrapText="1"/>
    </xf>
    <xf numFmtId="49" fontId="0" fillId="36" borderId="64" xfId="0" applyNumberFormat="1" applyFill="1" applyBorder="1" applyAlignment="1" applyProtection="1">
      <alignment horizontal="left" wrapText="1"/>
    </xf>
    <xf numFmtId="0" fontId="7" fillId="17" borderId="65" xfId="0" applyFont="1" applyFill="1" applyBorder="1" applyProtection="1"/>
    <xf numFmtId="171" fontId="16" fillId="0" borderId="63" xfId="0" applyNumberFormat="1" applyFont="1" applyFill="1" applyBorder="1" applyAlignment="1" applyProtection="1">
      <alignment horizontal="right"/>
    </xf>
    <xf numFmtId="166" fontId="7" fillId="17" borderId="65" xfId="0" applyNumberFormat="1" applyFont="1" applyFill="1" applyBorder="1" applyProtection="1"/>
    <xf numFmtId="49" fontId="3" fillId="2" borderId="91" xfId="0" applyNumberFormat="1" applyFont="1" applyFill="1" applyBorder="1" applyAlignment="1" applyProtection="1">
      <alignment horizontal="right"/>
    </xf>
    <xf numFmtId="170" fontId="3" fillId="2" borderId="92" xfId="0" applyNumberFormat="1" applyFont="1" applyFill="1" applyBorder="1" applyAlignment="1" applyProtection="1">
      <alignment horizontal="center" vertical="center"/>
    </xf>
    <xf numFmtId="49" fontId="3" fillId="2" borderId="89" xfId="0" applyNumberFormat="1" applyFont="1" applyFill="1" applyBorder="1" applyAlignment="1" applyProtection="1">
      <alignment horizontal="center" vertical="center" wrapText="1"/>
    </xf>
    <xf numFmtId="49" fontId="3" fillId="3" borderId="85" xfId="0" applyNumberFormat="1" applyFont="1" applyFill="1" applyBorder="1" applyAlignment="1" applyProtection="1">
      <alignment vertical="center"/>
    </xf>
    <xf numFmtId="0" fontId="29" fillId="2" borderId="90" xfId="0" applyFont="1" applyFill="1" applyBorder="1" applyAlignment="1" applyProtection="1">
      <alignment horizontal="center" vertical="center"/>
    </xf>
    <xf numFmtId="49" fontId="9" fillId="2" borderId="90" xfId="0" applyNumberFormat="1" applyFont="1" applyFill="1" applyBorder="1" applyAlignment="1" applyProtection="1">
      <alignment horizontal="center"/>
    </xf>
    <xf numFmtId="0" fontId="2" fillId="2" borderId="90" xfId="0" applyFont="1" applyFill="1" applyBorder="1" applyProtection="1"/>
    <xf numFmtId="49" fontId="5" fillId="2" borderId="90" xfId="0" applyNumberFormat="1" applyFont="1" applyFill="1" applyBorder="1" applyAlignment="1" applyProtection="1">
      <alignment horizontal="center"/>
    </xf>
    <xf numFmtId="49" fontId="5" fillId="2" borderId="79" xfId="0" applyNumberFormat="1" applyFont="1" applyFill="1" applyBorder="1" applyAlignment="1" applyProtection="1">
      <alignment horizontal="center"/>
    </xf>
    <xf numFmtId="49" fontId="11" fillId="2" borderId="64" xfId="0" applyNumberFormat="1" applyFont="1" applyFill="1" applyBorder="1" applyProtection="1"/>
    <xf numFmtId="0" fontId="7" fillId="5" borderId="88" xfId="0" applyFont="1" applyFill="1" applyBorder="1" applyAlignment="1" applyProtection="1">
      <alignment horizontal="right" vertical="top" wrapText="1"/>
      <protection locked="0"/>
    </xf>
    <xf numFmtId="1" fontId="11" fillId="2" borderId="66" xfId="0" applyNumberFormat="1" applyFont="1" applyFill="1" applyBorder="1" applyProtection="1"/>
    <xf numFmtId="49" fontId="31" fillId="18" borderId="64" xfId="0" applyNumberFormat="1" applyFont="1" applyFill="1" applyBorder="1" applyAlignment="1" applyProtection="1">
      <alignment horizontal="center" wrapText="1"/>
    </xf>
    <xf numFmtId="49" fontId="27" fillId="2" borderId="64" xfId="0" applyNumberFormat="1" applyFont="1" applyFill="1" applyBorder="1" applyAlignment="1" applyProtection="1">
      <alignment horizontal="center" wrapText="1"/>
    </xf>
    <xf numFmtId="1" fontId="0" fillId="2" borderId="89" xfId="0" applyNumberFormat="1" applyFill="1" applyBorder="1" applyProtection="1"/>
    <xf numFmtId="1" fontId="0" fillId="2" borderId="70" xfId="0" applyNumberFormat="1" applyFill="1" applyBorder="1" applyProtection="1"/>
    <xf numFmtId="0" fontId="3" fillId="2" borderId="88" xfId="0" applyNumberFormat="1" applyFont="1" applyFill="1" applyBorder="1" applyAlignment="1" applyProtection="1">
      <alignment horizontal="right"/>
    </xf>
    <xf numFmtId="170" fontId="0" fillId="10" borderId="65" xfId="0" applyNumberFormat="1" applyFill="1" applyBorder="1" applyProtection="1"/>
    <xf numFmtId="1" fontId="0" fillId="10" borderId="65" xfId="0" applyNumberFormat="1" applyFill="1" applyBorder="1" applyProtection="1"/>
    <xf numFmtId="0" fontId="7" fillId="10" borderId="65" xfId="0" applyFont="1" applyFill="1" applyBorder="1" applyProtection="1"/>
    <xf numFmtId="167" fontId="7" fillId="10" borderId="65" xfId="0" applyNumberFormat="1" applyFont="1" applyFill="1" applyBorder="1" applyProtection="1"/>
    <xf numFmtId="49" fontId="3" fillId="35" borderId="65" xfId="0" applyNumberFormat="1" applyFont="1" applyFill="1" applyBorder="1" applyAlignment="1" applyProtection="1">
      <alignment horizontal="center" vertical="center" wrapText="1"/>
    </xf>
    <xf numFmtId="167" fontId="0" fillId="2" borderId="64" xfId="0" applyNumberFormat="1" applyFill="1" applyBorder="1" applyProtection="1"/>
    <xf numFmtId="49" fontId="9" fillId="2" borderId="44" xfId="0" applyNumberFormat="1" applyFont="1" applyFill="1" applyBorder="1" applyAlignment="1" applyProtection="1">
      <alignment horizontal="center"/>
    </xf>
    <xf numFmtId="49" fontId="5" fillId="2" borderId="44" xfId="0" applyNumberFormat="1" applyFont="1" applyFill="1" applyBorder="1" applyAlignment="1" applyProtection="1">
      <alignment horizontal="center"/>
    </xf>
    <xf numFmtId="49" fontId="11" fillId="2" borderId="64" xfId="0" applyNumberFormat="1" applyFont="1" applyFill="1" applyBorder="1" applyAlignment="1" applyProtection="1">
      <alignment horizontal="left" wrapText="1"/>
    </xf>
    <xf numFmtId="49" fontId="3" fillId="2" borderId="96" xfId="0" applyNumberFormat="1" applyFont="1" applyFill="1" applyBorder="1" applyAlignment="1" applyProtection="1">
      <alignment horizontal="center" vertical="center"/>
    </xf>
    <xf numFmtId="167" fontId="2" fillId="2" borderId="79" xfId="0" applyNumberFormat="1" applyFont="1" applyFill="1" applyBorder="1" applyProtection="1"/>
    <xf numFmtId="1" fontId="3" fillId="2" borderId="64" xfId="0" applyNumberFormat="1" applyFont="1" applyFill="1" applyBorder="1" applyAlignment="1" applyProtection="1">
      <alignment horizontal="right"/>
    </xf>
    <xf numFmtId="0" fontId="29" fillId="2" borderId="44" xfId="0" applyFont="1" applyFill="1" applyBorder="1" applyAlignment="1" applyProtection="1">
      <alignment horizontal="center" vertical="center"/>
    </xf>
    <xf numFmtId="0" fontId="2" fillId="2" borderId="44" xfId="0" applyFont="1" applyFill="1" applyBorder="1" applyProtection="1"/>
    <xf numFmtId="1" fontId="0" fillId="2" borderId="91" xfId="0" applyNumberFormat="1" applyFill="1" applyBorder="1" applyProtection="1"/>
    <xf numFmtId="49" fontId="23" fillId="2" borderId="97" xfId="0" applyNumberFormat="1" applyFont="1" applyFill="1" applyBorder="1" applyAlignment="1" applyProtection="1">
      <alignment horizontal="left"/>
    </xf>
    <xf numFmtId="166" fontId="0" fillId="17" borderId="67" xfId="0" applyNumberFormat="1" applyFill="1" applyBorder="1" applyProtection="1"/>
    <xf numFmtId="166" fontId="0" fillId="17" borderId="72" xfId="0" applyNumberFormat="1" applyFill="1" applyBorder="1" applyProtection="1"/>
    <xf numFmtId="167" fontId="11" fillId="2" borderId="64" xfId="0" applyNumberFormat="1" applyFont="1" applyFill="1" applyBorder="1" applyProtection="1"/>
    <xf numFmtId="170" fontId="0" fillId="2" borderId="64" xfId="0" applyNumberFormat="1" applyFill="1" applyBorder="1" applyAlignment="1" applyProtection="1">
      <alignment wrapText="1"/>
    </xf>
    <xf numFmtId="170" fontId="0" fillId="17" borderId="72" xfId="0" applyNumberFormat="1" applyFill="1" applyBorder="1" applyProtection="1"/>
    <xf numFmtId="0" fontId="7" fillId="17" borderId="65" xfId="0" applyFont="1" applyFill="1" applyBorder="1" applyProtection="1">
      <protection locked="0"/>
    </xf>
    <xf numFmtId="0" fontId="7" fillId="17" borderId="65" xfId="0" applyFont="1" applyFill="1" applyBorder="1" applyAlignment="1" applyProtection="1">
      <alignment vertical="top"/>
      <protection locked="0"/>
    </xf>
    <xf numFmtId="0" fontId="7" fillId="41" borderId="64" xfId="0" applyFont="1" applyFill="1" applyBorder="1" applyAlignment="1" applyProtection="1">
      <alignment vertical="top"/>
    </xf>
    <xf numFmtId="0" fontId="19" fillId="42" borderId="64" xfId="0" applyFont="1" applyFill="1" applyBorder="1" applyAlignment="1" applyProtection="1">
      <alignment horizontal="right"/>
    </xf>
    <xf numFmtId="0" fontId="7" fillId="38" borderId="64" xfId="0" applyFont="1" applyFill="1" applyBorder="1" applyAlignment="1" applyProtection="1">
      <alignment vertical="top"/>
      <protection locked="0"/>
    </xf>
    <xf numFmtId="0" fontId="7" fillId="44" borderId="64" xfId="0" applyFont="1" applyFill="1" applyBorder="1" applyAlignment="1" applyProtection="1">
      <alignment vertical="top"/>
      <protection locked="0"/>
    </xf>
    <xf numFmtId="0" fontId="20" fillId="17" borderId="65" xfId="0" applyFont="1" applyFill="1" applyBorder="1" applyAlignment="1" applyProtection="1">
      <alignment vertical="top"/>
      <protection locked="0"/>
    </xf>
    <xf numFmtId="49" fontId="27" fillId="36" borderId="64" xfId="0" applyNumberFormat="1" applyFont="1" applyFill="1" applyBorder="1" applyAlignment="1" applyProtection="1">
      <alignment horizontal="center" wrapText="1"/>
    </xf>
    <xf numFmtId="0" fontId="7" fillId="39" borderId="64" xfId="0" applyFont="1" applyFill="1" applyBorder="1" applyAlignment="1" applyProtection="1">
      <alignment vertical="top" wrapText="1"/>
    </xf>
    <xf numFmtId="0" fontId="17" fillId="40" borderId="64" xfId="0" applyFont="1" applyFill="1" applyBorder="1" applyAlignment="1" applyProtection="1">
      <alignment vertical="top" wrapText="1"/>
    </xf>
    <xf numFmtId="49" fontId="27" fillId="18" borderId="64" xfId="0" applyNumberFormat="1" applyFont="1" applyFill="1" applyBorder="1" applyAlignment="1" applyProtection="1">
      <alignment horizontal="center"/>
    </xf>
    <xf numFmtId="49" fontId="27" fillId="36" borderId="64" xfId="0" applyNumberFormat="1" applyFont="1" applyFill="1" applyBorder="1" applyAlignment="1" applyProtection="1">
      <alignment horizontal="left" wrapText="1"/>
    </xf>
    <xf numFmtId="0" fontId="15" fillId="42" borderId="64" xfId="0" applyFont="1" applyFill="1" applyBorder="1" applyAlignment="1" applyProtection="1">
      <alignment horizontal="right"/>
    </xf>
    <xf numFmtId="1" fontId="0" fillId="17" borderId="98" xfId="0" applyNumberFormat="1" applyFill="1" applyBorder="1" applyProtection="1"/>
    <xf numFmtId="0" fontId="7" fillId="2" borderId="70" xfId="0" applyNumberFormat="1" applyFont="1" applyFill="1" applyBorder="1" applyAlignment="1" applyProtection="1">
      <alignment wrapText="1"/>
      <protection locked="0"/>
    </xf>
    <xf numFmtId="166" fontId="0" fillId="34" borderId="70" xfId="0" applyNumberFormat="1" applyFill="1" applyBorder="1" applyProtection="1"/>
    <xf numFmtId="1" fontId="7" fillId="2" borderId="70" xfId="0" applyNumberFormat="1" applyFont="1" applyFill="1" applyBorder="1" applyAlignment="1" applyProtection="1">
      <alignment wrapText="1"/>
    </xf>
    <xf numFmtId="0" fontId="7" fillId="2" borderId="27" xfId="0" applyNumberFormat="1" applyFont="1" applyFill="1" applyBorder="1" applyAlignment="1" applyProtection="1">
      <alignment wrapText="1"/>
    </xf>
    <xf numFmtId="166" fontId="0" fillId="2" borderId="27" xfId="0" applyNumberFormat="1" applyFill="1" applyBorder="1" applyProtection="1"/>
    <xf numFmtId="166" fontId="0" fillId="34" borderId="27" xfId="0" applyNumberFormat="1" applyFill="1" applyBorder="1" applyProtection="1"/>
    <xf numFmtId="1" fontId="7" fillId="2" borderId="27" xfId="0" applyNumberFormat="1" applyFont="1" applyFill="1" applyBorder="1" applyAlignment="1" applyProtection="1">
      <alignment wrapText="1"/>
    </xf>
    <xf numFmtId="0" fontId="7" fillId="2" borderId="70" xfId="0" applyNumberFormat="1" applyFont="1" applyFill="1" applyBorder="1" applyAlignment="1" applyProtection="1">
      <alignment wrapText="1"/>
    </xf>
    <xf numFmtId="166" fontId="0" fillId="2" borderId="70" xfId="0" applyNumberFormat="1" applyFill="1" applyBorder="1" applyProtection="1"/>
    <xf numFmtId="49" fontId="2" fillId="2" borderId="28" xfId="0" applyNumberFormat="1" applyFont="1" applyFill="1" applyBorder="1" applyAlignment="1" applyProtection="1">
      <alignment horizontal="left"/>
    </xf>
    <xf numFmtId="0" fontId="2" fillId="2" borderId="29" xfId="0" applyFont="1" applyFill="1" applyBorder="1" applyAlignment="1" applyProtection="1">
      <alignment horizontal="left"/>
    </xf>
    <xf numFmtId="165" fontId="2" fillId="2" borderId="29" xfId="0" applyNumberFormat="1" applyFont="1" applyFill="1" applyBorder="1" applyAlignment="1" applyProtection="1">
      <alignment horizontal="left"/>
    </xf>
    <xf numFmtId="166" fontId="12" fillId="34" borderId="27" xfId="0" applyNumberFormat="1" applyFont="1" applyFill="1" applyBorder="1" applyProtection="1"/>
    <xf numFmtId="3" fontId="0" fillId="2" borderId="29" xfId="0" applyNumberFormat="1" applyFill="1" applyBorder="1" applyProtection="1"/>
    <xf numFmtId="0" fontId="0" fillId="2" borderId="0" xfId="0" applyFill="1" applyBorder="1" applyProtection="1"/>
    <xf numFmtId="0" fontId="1" fillId="2" borderId="0" xfId="0" applyFont="1" applyFill="1" applyBorder="1" applyAlignment="1" applyProtection="1">
      <alignment horizontal="left"/>
    </xf>
    <xf numFmtId="165" fontId="1" fillId="2" borderId="0" xfId="0" applyNumberFormat="1" applyFont="1" applyFill="1" applyBorder="1" applyAlignment="1" applyProtection="1">
      <alignment horizontal="left"/>
    </xf>
    <xf numFmtId="0" fontId="7" fillId="2" borderId="32" xfId="0" applyFont="1" applyFill="1" applyBorder="1" applyProtection="1"/>
    <xf numFmtId="0" fontId="0" fillId="2" borderId="29" xfId="0" applyFill="1" applyBorder="1" applyProtection="1"/>
    <xf numFmtId="0" fontId="0" fillId="2" borderId="33" xfId="0" applyFill="1" applyBorder="1" applyProtection="1"/>
    <xf numFmtId="0" fontId="1" fillId="2" borderId="33" xfId="0" applyFont="1" applyFill="1" applyBorder="1" applyAlignment="1" applyProtection="1">
      <alignment horizontal="left"/>
    </xf>
    <xf numFmtId="0" fontId="1" fillId="2" borderId="29" xfId="0" applyFont="1" applyFill="1" applyBorder="1" applyAlignment="1" applyProtection="1">
      <alignment horizontal="left"/>
    </xf>
    <xf numFmtId="166" fontId="7" fillId="34" borderId="27" xfId="0" applyNumberFormat="1" applyFont="1" applyFill="1" applyBorder="1" applyProtection="1"/>
    <xf numFmtId="0" fontId="0" fillId="0" borderId="9" xfId="0" applyNumberFormat="1" applyBorder="1" applyProtection="1"/>
    <xf numFmtId="0" fontId="0" fillId="0" borderId="6" xfId="0" applyNumberFormat="1" applyBorder="1" applyProtection="1"/>
    <xf numFmtId="0" fontId="0" fillId="0" borderId="11" xfId="0" applyNumberFormat="1" applyFill="1" applyBorder="1" applyProtection="1"/>
    <xf numFmtId="0" fontId="0" fillId="0" borderId="0" xfId="0" applyNumberFormat="1" applyBorder="1" applyProtection="1"/>
    <xf numFmtId="0" fontId="0" fillId="0" borderId="7" xfId="0" applyNumberFormat="1" applyBorder="1" applyProtection="1"/>
    <xf numFmtId="0" fontId="0" fillId="0" borderId="34" xfId="0" applyNumberFormat="1" applyBorder="1" applyProtection="1">
      <protection locked="0"/>
    </xf>
    <xf numFmtId="0" fontId="0" fillId="0" borderId="0" xfId="0" applyNumberFormat="1" applyProtection="1">
      <protection locked="0"/>
    </xf>
    <xf numFmtId="0" fontId="0" fillId="0" borderId="15" xfId="0" applyNumberFormat="1" applyBorder="1" applyProtection="1">
      <protection locked="0"/>
    </xf>
    <xf numFmtId="0" fontId="0" fillId="0" borderId="16" xfId="0" applyNumberFormat="1" applyBorder="1" applyProtection="1">
      <protection locked="0"/>
    </xf>
    <xf numFmtId="0" fontId="0" fillId="0" borderId="14" xfId="0" applyNumberFormat="1" applyBorder="1" applyProtection="1">
      <protection locked="0"/>
    </xf>
    <xf numFmtId="0" fontId="0" fillId="0" borderId="0" xfId="0" applyNumberFormat="1" applyBorder="1" applyProtection="1">
      <protection locked="0"/>
    </xf>
    <xf numFmtId="0" fontId="7" fillId="17" borderId="24" xfId="0" applyFont="1" applyFill="1" applyBorder="1" applyAlignment="1" applyProtection="1">
      <alignment vertical="top"/>
    </xf>
    <xf numFmtId="168" fontId="16" fillId="0" borderId="63" xfId="0" applyNumberFormat="1" applyFont="1" applyBorder="1" applyAlignment="1" applyProtection="1">
      <alignment horizontal="right"/>
    </xf>
    <xf numFmtId="10" fontId="7" fillId="2" borderId="64" xfId="0" applyNumberFormat="1" applyFont="1" applyFill="1" applyBorder="1" applyProtection="1"/>
    <xf numFmtId="166" fontId="7" fillId="2" borderId="64" xfId="0" applyNumberFormat="1" applyFont="1" applyFill="1" applyBorder="1" applyProtection="1"/>
    <xf numFmtId="166" fontId="0" fillId="2" borderId="64" xfId="0" applyNumberFormat="1" applyFill="1" applyBorder="1" applyProtection="1"/>
    <xf numFmtId="168" fontId="16" fillId="0" borderId="70" xfId="0" applyNumberFormat="1" applyFont="1" applyBorder="1" applyAlignment="1" applyProtection="1">
      <alignment horizontal="right"/>
    </xf>
    <xf numFmtId="10" fontId="7" fillId="2" borderId="27" xfId="0" applyNumberFormat="1" applyFont="1" applyFill="1" applyBorder="1" applyProtection="1"/>
    <xf numFmtId="166" fontId="7" fillId="2" borderId="27" xfId="0" applyNumberFormat="1" applyFont="1" applyFill="1" applyBorder="1" applyProtection="1"/>
    <xf numFmtId="168" fontId="16" fillId="0" borderId="44" xfId="0" applyNumberFormat="1" applyFont="1" applyBorder="1" applyAlignment="1" applyProtection="1">
      <alignment horizontal="right"/>
    </xf>
    <xf numFmtId="0" fontId="7" fillId="39" borderId="27" xfId="0" applyFont="1" applyFill="1" applyBorder="1" applyAlignment="1" applyProtection="1">
      <alignment vertical="top" wrapText="1"/>
    </xf>
    <xf numFmtId="0" fontId="17" fillId="40" borderId="27" xfId="0" applyFont="1" applyFill="1" applyBorder="1" applyAlignment="1" applyProtection="1">
      <alignment vertical="top" wrapText="1"/>
    </xf>
    <xf numFmtId="173" fontId="0" fillId="0" borderId="70" xfId="0" applyNumberFormat="1" applyBorder="1" applyProtection="1"/>
    <xf numFmtId="173" fontId="0" fillId="0" borderId="63" xfId="0" applyNumberFormat="1" applyBorder="1" applyProtection="1"/>
    <xf numFmtId="1" fontId="0" fillId="2" borderId="84" xfId="0" applyNumberFormat="1" applyFill="1" applyBorder="1" applyProtection="1"/>
    <xf numFmtId="1" fontId="0" fillId="2" borderId="93" xfId="0" applyNumberFormat="1" applyFill="1" applyBorder="1" applyProtection="1"/>
    <xf numFmtId="1" fontId="0" fillId="2" borderId="94" xfId="0" applyNumberFormat="1" applyFill="1" applyBorder="1" applyProtection="1"/>
    <xf numFmtId="0" fontId="7" fillId="17" borderId="72" xfId="0" applyFont="1" applyFill="1" applyBorder="1" applyAlignment="1" applyProtection="1">
      <alignment vertical="top"/>
    </xf>
    <xf numFmtId="0" fontId="7" fillId="41" borderId="64" xfId="0" applyFont="1" applyFill="1" applyBorder="1" applyAlignment="1" applyProtection="1">
      <alignment vertical="top"/>
      <protection locked="0"/>
    </xf>
    <xf numFmtId="0" fontId="19" fillId="42" borderId="64" xfId="0" applyFont="1" applyFill="1" applyBorder="1" applyAlignment="1" applyProtection="1">
      <alignment horizontal="right"/>
      <protection locked="0"/>
    </xf>
    <xf numFmtId="0" fontId="7" fillId="43" borderId="64" xfId="0" applyFont="1" applyFill="1" applyBorder="1" applyAlignment="1" applyProtection="1">
      <alignment vertical="top"/>
      <protection locked="0"/>
    </xf>
    <xf numFmtId="0" fontId="3" fillId="2" borderId="27" xfId="0" applyFont="1" applyFill="1" applyBorder="1" applyAlignment="1" applyProtection="1">
      <alignment horizontal="right"/>
    </xf>
    <xf numFmtId="0" fontId="11" fillId="0" borderId="0" xfId="0" applyFont="1" applyProtection="1"/>
    <xf numFmtId="49" fontId="11" fillId="0" borderId="70" xfId="0" applyNumberFormat="1" applyFont="1" applyBorder="1" applyAlignment="1" applyProtection="1">
      <alignment wrapText="1"/>
    </xf>
    <xf numFmtId="170" fontId="0" fillId="2" borderId="63" xfId="0" applyNumberFormat="1" applyFill="1" applyBorder="1" applyProtection="1"/>
    <xf numFmtId="1" fontId="7" fillId="17" borderId="48" xfId="0" applyNumberFormat="1" applyFont="1" applyFill="1" applyBorder="1" applyProtection="1"/>
    <xf numFmtId="0" fontId="7" fillId="41" borderId="27" xfId="0" applyFont="1" applyFill="1" applyBorder="1" applyAlignment="1" applyProtection="1">
      <alignment vertical="top"/>
    </xf>
    <xf numFmtId="0" fontId="19" fillId="42" borderId="27" xfId="0" applyFont="1" applyFill="1" applyBorder="1" applyAlignment="1" applyProtection="1">
      <alignment horizontal="right"/>
    </xf>
    <xf numFmtId="0" fontId="0" fillId="43" borderId="27" xfId="0" applyFill="1" applyBorder="1" applyAlignment="1" applyProtection="1">
      <alignment vertical="top"/>
    </xf>
    <xf numFmtId="1" fontId="0" fillId="2" borderId="99" xfId="0" applyNumberFormat="1" applyFill="1" applyBorder="1" applyProtection="1"/>
    <xf numFmtId="1" fontId="0" fillId="2" borderId="89" xfId="0" applyNumberFormat="1" applyFill="1" applyBorder="1" applyAlignment="1" applyProtection="1">
      <alignment horizontal="right"/>
    </xf>
    <xf numFmtId="0" fontId="0" fillId="10" borderId="85" xfId="0" applyFill="1" applyBorder="1" applyAlignment="1" applyProtection="1">
      <alignment wrapText="1"/>
    </xf>
    <xf numFmtId="0" fontId="0" fillId="10" borderId="95" xfId="0" applyFill="1" applyBorder="1" applyAlignment="1" applyProtection="1">
      <alignment wrapText="1"/>
    </xf>
    <xf numFmtId="1" fontId="0" fillId="2" borderId="44" xfId="0" applyNumberFormat="1" applyFill="1" applyBorder="1" applyProtection="1"/>
    <xf numFmtId="1" fontId="0" fillId="2" borderId="44" xfId="0" applyNumberFormat="1" applyFill="1" applyBorder="1" applyAlignment="1" applyProtection="1">
      <alignment horizontal="right"/>
    </xf>
    <xf numFmtId="0" fontId="0" fillId="0" borderId="99" xfId="0" applyBorder="1" applyProtection="1"/>
    <xf numFmtId="0" fontId="0" fillId="10" borderId="0" xfId="0" applyFill="1" applyBorder="1" applyAlignment="1" applyProtection="1">
      <alignment wrapText="1"/>
    </xf>
    <xf numFmtId="0" fontId="7" fillId="17" borderId="52" xfId="0" applyFont="1" applyFill="1" applyBorder="1" applyAlignment="1" applyProtection="1">
      <alignment horizontal="right" vertical="top"/>
    </xf>
    <xf numFmtId="0" fontId="20" fillId="17" borderId="52" xfId="0" applyFont="1" applyFill="1" applyBorder="1" applyAlignment="1" applyProtection="1">
      <alignment horizontal="right" vertical="top"/>
    </xf>
    <xf numFmtId="0" fontId="7" fillId="17" borderId="52" xfId="0" applyFont="1" applyFill="1" applyBorder="1" applyAlignment="1" applyProtection="1">
      <alignment horizontal="right" vertical="top" wrapText="1"/>
    </xf>
    <xf numFmtId="0" fontId="7" fillId="17" borderId="52" xfId="0" applyFont="1" applyFill="1" applyBorder="1" applyAlignment="1" applyProtection="1">
      <alignment vertical="top"/>
    </xf>
    <xf numFmtId="0" fontId="20" fillId="17" borderId="52" xfId="0" applyFont="1" applyFill="1" applyBorder="1" applyAlignment="1" applyProtection="1">
      <alignment vertical="top"/>
    </xf>
    <xf numFmtId="1" fontId="0" fillId="2" borderId="65" xfId="0" applyNumberFormat="1" applyFill="1" applyBorder="1" applyProtection="1"/>
    <xf numFmtId="0" fontId="11" fillId="0" borderId="44" xfId="0" applyFont="1" applyBorder="1" applyProtection="1"/>
    <xf numFmtId="170" fontId="0" fillId="17" borderId="24" xfId="0" applyNumberFormat="1" applyFill="1" applyBorder="1" applyProtection="1">
      <protection locked="0"/>
    </xf>
    <xf numFmtId="0" fontId="7" fillId="17" borderId="67" xfId="0" applyFont="1" applyFill="1" applyBorder="1" applyAlignment="1" applyProtection="1">
      <alignment horizontal="right" vertical="top"/>
    </xf>
    <xf numFmtId="0" fontId="20" fillId="17" borderId="67" xfId="0" applyFont="1" applyFill="1" applyBorder="1" applyAlignment="1" applyProtection="1">
      <alignment horizontal="right" vertical="top"/>
    </xf>
    <xf numFmtId="0" fontId="7" fillId="17" borderId="67" xfId="0" applyFont="1" applyFill="1" applyBorder="1" applyAlignment="1" applyProtection="1">
      <alignment horizontal="right" vertical="top" wrapText="1"/>
    </xf>
    <xf numFmtId="0" fontId="18" fillId="40" borderId="27" xfId="0" applyFont="1" applyFill="1" applyBorder="1" applyAlignment="1" applyProtection="1">
      <alignment vertical="top" wrapText="1"/>
    </xf>
    <xf numFmtId="0" fontId="15" fillId="42" borderId="27" xfId="0" applyFont="1" applyFill="1" applyBorder="1" applyAlignment="1" applyProtection="1">
      <alignment horizontal="right"/>
    </xf>
    <xf numFmtId="0" fontId="7" fillId="43" borderId="27" xfId="0" applyFont="1" applyFill="1" applyBorder="1" applyAlignment="1" applyProtection="1">
      <alignment vertical="top"/>
    </xf>
    <xf numFmtId="0" fontId="7" fillId="17" borderId="31" xfId="0" applyFont="1" applyFill="1" applyBorder="1" applyProtection="1">
      <protection locked="0"/>
    </xf>
    <xf numFmtId="0" fontId="7" fillId="17" borderId="72" xfId="0" applyFont="1" applyFill="1" applyBorder="1" applyProtection="1">
      <protection locked="0"/>
    </xf>
    <xf numFmtId="166" fontId="12" fillId="34" borderId="64" xfId="0" applyNumberFormat="1" applyFont="1" applyFill="1" applyBorder="1" applyProtection="1"/>
    <xf numFmtId="1" fontId="11" fillId="2" borderId="64" xfId="0" applyNumberFormat="1" applyFont="1" applyFill="1" applyBorder="1" applyProtection="1"/>
    <xf numFmtId="0" fontId="0" fillId="17" borderId="52" xfId="0" applyNumberFormat="1" applyFill="1" applyBorder="1" applyProtection="1"/>
    <xf numFmtId="0" fontId="0" fillId="0" borderId="93" xfId="0" applyBorder="1" applyProtection="1"/>
    <xf numFmtId="0" fontId="0" fillId="0" borderId="70" xfId="0" applyBorder="1" applyProtection="1"/>
    <xf numFmtId="173" fontId="0" fillId="0" borderId="44" xfId="0" applyNumberFormat="1" applyBorder="1"/>
    <xf numFmtId="0" fontId="24" fillId="2" borderId="97" xfId="0" applyFont="1" applyFill="1" applyBorder="1" applyAlignment="1" applyProtection="1">
      <alignment horizontal="left"/>
    </xf>
    <xf numFmtId="49" fontId="0" fillId="2" borderId="64" xfId="0" applyNumberFormat="1" applyFill="1" applyBorder="1" applyAlignment="1" applyProtection="1">
      <alignment horizontal="center" wrapText="1"/>
    </xf>
    <xf numFmtId="0" fontId="7" fillId="2" borderId="64" xfId="0" applyNumberFormat="1" applyFont="1" applyFill="1" applyBorder="1" applyAlignment="1" applyProtection="1">
      <alignment wrapText="1"/>
    </xf>
    <xf numFmtId="0" fontId="0" fillId="17" borderId="72" xfId="0" applyNumberFormat="1" applyFill="1" applyBorder="1" applyProtection="1"/>
    <xf numFmtId="165" fontId="24" fillId="2" borderId="97" xfId="0" applyNumberFormat="1" applyFont="1" applyFill="1" applyBorder="1" applyAlignment="1" applyProtection="1">
      <alignment horizontal="left"/>
    </xf>
    <xf numFmtId="0" fontId="0" fillId="17" borderId="95" xfId="0" applyFill="1" applyBorder="1" applyAlignment="1" applyProtection="1">
      <alignment wrapText="1"/>
    </xf>
    <xf numFmtId="0" fontId="0" fillId="17" borderId="100" xfId="0" applyFill="1" applyBorder="1" applyAlignment="1" applyProtection="1">
      <alignment wrapText="1"/>
    </xf>
    <xf numFmtId="1" fontId="11" fillId="2" borderId="27" xfId="0" applyNumberFormat="1" applyFont="1" applyFill="1" applyBorder="1" applyProtection="1"/>
    <xf numFmtId="49" fontId="27" fillId="36" borderId="27" xfId="0" applyNumberFormat="1" applyFont="1" applyFill="1" applyBorder="1" applyAlignment="1" applyProtection="1">
      <alignment horizontal="center" wrapText="1"/>
    </xf>
    <xf numFmtId="166" fontId="0" fillId="17" borderId="67" xfId="0" applyNumberFormat="1" applyFill="1" applyBorder="1" applyProtection="1">
      <protection locked="0"/>
    </xf>
    <xf numFmtId="166" fontId="0" fillId="17" borderId="101" xfId="0" applyNumberFormat="1" applyFill="1" applyBorder="1" applyProtection="1"/>
    <xf numFmtId="49" fontId="11" fillId="2" borderId="89" xfId="0" applyNumberFormat="1" applyFont="1" applyFill="1" applyBorder="1" applyAlignment="1" applyProtection="1">
      <alignment wrapText="1"/>
    </xf>
    <xf numFmtId="49" fontId="11" fillId="2" borderId="88" xfId="0" applyNumberFormat="1" applyFont="1" applyFill="1" applyBorder="1" applyAlignment="1" applyProtection="1">
      <alignment wrapText="1"/>
    </xf>
    <xf numFmtId="166" fontId="0" fillId="17" borderId="85" xfId="0" applyNumberFormat="1" applyFill="1" applyBorder="1" applyProtection="1"/>
    <xf numFmtId="173" fontId="0" fillId="0" borderId="44" xfId="0" applyNumberFormat="1" applyBorder="1" applyProtection="1"/>
    <xf numFmtId="49" fontId="3" fillId="35" borderId="89" xfId="0" applyNumberFormat="1" applyFont="1" applyFill="1" applyBorder="1" applyAlignment="1" applyProtection="1">
      <alignment horizontal="center" vertical="center" wrapText="1"/>
    </xf>
    <xf numFmtId="49" fontId="8" fillId="3" borderId="65" xfId="0" applyNumberFormat="1" applyFont="1" applyFill="1" applyBorder="1" applyAlignment="1" applyProtection="1">
      <alignment horizontal="center" vertical="center" wrapText="1"/>
    </xf>
    <xf numFmtId="49" fontId="8" fillId="3" borderId="24" xfId="0" applyNumberFormat="1" applyFont="1" applyFill="1" applyBorder="1" applyAlignment="1" applyProtection="1">
      <alignment horizontal="center" vertical="center" wrapText="1"/>
    </xf>
    <xf numFmtId="49" fontId="31" fillId="18" borderId="64" xfId="0" applyNumberFormat="1" applyFont="1" applyFill="1" applyBorder="1" applyAlignment="1" applyProtection="1">
      <alignment wrapText="1"/>
    </xf>
    <xf numFmtId="49" fontId="27" fillId="2" borderId="64" xfId="0" applyNumberFormat="1" applyFont="1" applyFill="1" applyBorder="1" applyAlignment="1" applyProtection="1">
      <alignment wrapText="1"/>
    </xf>
    <xf numFmtId="170" fontId="0" fillId="0" borderId="63" xfId="0" applyNumberFormat="1" applyFill="1" applyBorder="1" applyProtection="1"/>
    <xf numFmtId="0" fontId="7" fillId="2" borderId="6" xfId="0" applyNumberFormat="1" applyFont="1" applyFill="1" applyBorder="1" applyAlignment="1" applyProtection="1">
      <alignment wrapText="1"/>
    </xf>
    <xf numFmtId="0" fontId="0" fillId="17" borderId="51" xfId="0" applyFill="1" applyBorder="1" applyProtection="1"/>
    <xf numFmtId="0" fontId="0" fillId="17" borderId="53" xfId="0" applyFill="1" applyBorder="1" applyProtection="1"/>
    <xf numFmtId="0" fontId="0" fillId="43" borderId="27" xfId="0" applyFill="1" applyBorder="1" applyAlignment="1" applyProtection="1">
      <alignment vertical="top"/>
      <protection locked="0"/>
    </xf>
    <xf numFmtId="170" fontId="0" fillId="2" borderId="44" xfId="0" applyNumberFormat="1" applyFill="1" applyBorder="1"/>
    <xf numFmtId="170" fontId="11" fillId="2" borderId="44" xfId="0" applyNumberFormat="1" applyFont="1" applyFill="1" applyBorder="1"/>
    <xf numFmtId="0" fontId="0" fillId="0" borderId="44" xfId="0" applyBorder="1"/>
    <xf numFmtId="0" fontId="0" fillId="2" borderId="44" xfId="0" applyFill="1" applyBorder="1" applyAlignment="1">
      <alignment horizontal="left"/>
    </xf>
    <xf numFmtId="0" fontId="11" fillId="0" borderId="44" xfId="0" applyFont="1" applyBorder="1"/>
    <xf numFmtId="0" fontId="11" fillId="2" borderId="44" xfId="0" applyFont="1" applyFill="1" applyBorder="1" applyAlignment="1">
      <alignment horizontal="left"/>
    </xf>
    <xf numFmtId="166" fontId="2" fillId="2" borderId="67" xfId="0" applyNumberFormat="1" applyFont="1" applyFill="1" applyBorder="1" applyProtection="1"/>
    <xf numFmtId="170" fontId="0" fillId="2" borderId="89" xfId="0" applyNumberFormat="1" applyFill="1" applyBorder="1" applyProtection="1"/>
    <xf numFmtId="0" fontId="0" fillId="2" borderId="64" xfId="0" applyNumberFormat="1" applyFill="1" applyBorder="1" applyAlignment="1" applyProtection="1">
      <alignment horizontal="left"/>
    </xf>
    <xf numFmtId="0" fontId="11" fillId="2" borderId="64" xfId="0" applyNumberFormat="1" applyFont="1" applyFill="1" applyBorder="1" applyAlignment="1" applyProtection="1">
      <alignment horizontal="left"/>
    </xf>
    <xf numFmtId="0" fontId="0" fillId="2" borderId="89" xfId="0" applyNumberFormat="1" applyFill="1" applyBorder="1" applyAlignment="1" applyProtection="1">
      <alignment horizontal="left"/>
    </xf>
    <xf numFmtId="0" fontId="0" fillId="2" borderId="73" xfId="0" applyNumberFormat="1" applyFill="1" applyBorder="1" applyAlignment="1" applyProtection="1">
      <alignment horizontal="left"/>
    </xf>
    <xf numFmtId="0" fontId="0" fillId="2" borderId="91" xfId="0" applyNumberFormat="1" applyFill="1" applyBorder="1" applyAlignment="1" applyProtection="1">
      <alignment horizontal="left"/>
    </xf>
    <xf numFmtId="0" fontId="0" fillId="2" borderId="70" xfId="0" applyNumberFormat="1" applyFill="1" applyBorder="1" applyAlignment="1" applyProtection="1">
      <alignment horizontal="left"/>
    </xf>
    <xf numFmtId="170" fontId="0" fillId="2" borderId="88" xfId="0" applyNumberFormat="1" applyFill="1" applyBorder="1" applyProtection="1"/>
    <xf numFmtId="0" fontId="0" fillId="0" borderId="70" xfId="0" applyBorder="1"/>
    <xf numFmtId="0" fontId="0" fillId="17" borderId="0" xfId="0" applyNumberFormat="1" applyFill="1" applyBorder="1" applyAlignment="1" applyProtection="1">
      <alignment horizontal="left"/>
    </xf>
    <xf numFmtId="170" fontId="0" fillId="17" borderId="100" xfId="0" applyNumberFormat="1" applyFill="1" applyBorder="1" applyProtection="1"/>
    <xf numFmtId="0" fontId="0" fillId="2" borderId="70" xfId="0" applyFill="1" applyBorder="1" applyAlignment="1">
      <alignment horizontal="left"/>
    </xf>
    <xf numFmtId="0" fontId="11" fillId="2" borderId="70" xfId="0" applyFont="1" applyFill="1" applyBorder="1" applyAlignment="1">
      <alignment horizontal="left"/>
    </xf>
    <xf numFmtId="0" fontId="11" fillId="0" borderId="70" xfId="0" applyFont="1" applyBorder="1"/>
    <xf numFmtId="170" fontId="0" fillId="2" borderId="103" xfId="0" applyNumberFormat="1" applyFill="1" applyBorder="1" applyProtection="1"/>
    <xf numFmtId="0" fontId="0" fillId="10" borderId="102" xfId="0" applyFill="1" applyBorder="1" applyAlignment="1" applyProtection="1">
      <alignment wrapText="1"/>
    </xf>
    <xf numFmtId="49" fontId="0" fillId="2" borderId="73" xfId="0" applyNumberFormat="1" applyFill="1" applyBorder="1" applyProtection="1"/>
    <xf numFmtId="170" fontId="0" fillId="10" borderId="95" xfId="0" applyNumberFormat="1" applyFill="1" applyBorder="1" applyProtection="1"/>
    <xf numFmtId="170" fontId="1" fillId="10" borderId="95" xfId="0" applyNumberFormat="1" applyFont="1" applyFill="1" applyBorder="1" applyProtection="1"/>
    <xf numFmtId="170" fontId="0" fillId="2" borderId="27" xfId="0" applyNumberFormat="1" applyFill="1" applyBorder="1" applyAlignment="1" applyProtection="1">
      <alignment horizontal="center"/>
    </xf>
    <xf numFmtId="170" fontId="0" fillId="2" borderId="64" xfId="0" applyNumberFormat="1" applyFill="1" applyBorder="1" applyAlignment="1" applyProtection="1">
      <alignment horizontal="center"/>
    </xf>
    <xf numFmtId="49" fontId="11" fillId="2" borderId="27" xfId="0" applyNumberFormat="1" applyFont="1" applyFill="1" applyBorder="1" applyAlignment="1" applyProtection="1">
      <alignment horizontal="center" wrapText="1"/>
    </xf>
    <xf numFmtId="172" fontId="0" fillId="2" borderId="0" xfId="0" applyNumberFormat="1" applyFill="1" applyBorder="1" applyProtection="1"/>
    <xf numFmtId="0" fontId="0" fillId="17" borderId="104" xfId="0" applyFill="1" applyBorder="1" applyProtection="1"/>
    <xf numFmtId="175" fontId="16" fillId="0" borderId="44" xfId="0" applyNumberFormat="1" applyFont="1" applyFill="1" applyBorder="1" applyAlignment="1" applyProtection="1">
      <alignment horizontal="right"/>
    </xf>
    <xf numFmtId="0" fontId="11" fillId="0" borderId="70" xfId="0" applyNumberFormat="1" applyFont="1" applyBorder="1" applyProtection="1"/>
    <xf numFmtId="0" fontId="0" fillId="0" borderId="70" xfId="0" applyNumberFormat="1" applyBorder="1" applyProtection="1"/>
    <xf numFmtId="0" fontId="0" fillId="0" borderId="8" xfId="0" applyNumberFormat="1" applyBorder="1" applyAlignment="1" applyProtection="1">
      <alignment horizontal="left"/>
      <protection locked="0"/>
    </xf>
    <xf numFmtId="0" fontId="0" fillId="0" borderId="12" xfId="0" applyNumberFormat="1" applyBorder="1" applyAlignment="1" applyProtection="1">
      <alignment horizontal="left"/>
      <protection locked="0"/>
    </xf>
    <xf numFmtId="0" fontId="0" fillId="0" borderId="13" xfId="0" applyNumberFormat="1" applyBorder="1" applyAlignment="1" applyProtection="1">
      <alignment horizontal="left"/>
      <protection locked="0"/>
    </xf>
    <xf numFmtId="0" fontId="22" fillId="34" borderId="59" xfId="0" applyFont="1" applyFill="1" applyBorder="1" applyAlignment="1" applyProtection="1">
      <alignment horizontal="center"/>
    </xf>
    <xf numFmtId="0" fontId="22" fillId="34" borderId="60" xfId="0" applyFont="1" applyFill="1" applyBorder="1" applyAlignment="1" applyProtection="1">
      <alignment horizontal="center"/>
    </xf>
    <xf numFmtId="169" fontId="0" fillId="0" borderId="10" xfId="0" applyNumberFormat="1" applyBorder="1" applyAlignment="1" applyProtection="1">
      <alignment horizontal="left"/>
      <protection locked="0"/>
    </xf>
    <xf numFmtId="169" fontId="0" fillId="0" borderId="13" xfId="0" applyNumberFormat="1" applyBorder="1" applyAlignment="1" applyProtection="1">
      <alignment horizontal="left"/>
      <protection locked="0"/>
    </xf>
    <xf numFmtId="0" fontId="0" fillId="0" borderId="10" xfId="0" applyNumberFormat="1" applyBorder="1" applyAlignment="1" applyProtection="1">
      <alignment horizontal="left"/>
      <protection locked="0"/>
    </xf>
  </cellXfs>
  <cellStyles count="6">
    <cellStyle name="Comma 2" xfId="2" xr:uid="{00000000-0005-0000-0000-000000000000}"/>
    <cellStyle name="Normal" xfId="0" builtinId="0"/>
    <cellStyle name="Normal 2" xfId="1" xr:uid="{00000000-0005-0000-0000-000002000000}"/>
    <cellStyle name="Normal 20" xfId="5" xr:uid="{E0C834E3-23D4-2A4C-B830-575217809BC1}"/>
    <cellStyle name="Normal 3" xfId="3" xr:uid="{7DE186F6-214E-1D4F-97E5-D26E06BEDDA0}"/>
    <cellStyle name="Per cent" xfId="4" builtinId="5"/>
  </cellStyles>
  <dxfs count="112"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2" formatCode="[$₩-412]#,##0.00"/>
    </dxf>
    <dxf>
      <numFmt numFmtId="171" formatCode="[$$-409]#,##0.00"/>
    </dxf>
    <dxf>
      <numFmt numFmtId="181" formatCode="[$£-809]#,##0.00"/>
    </dxf>
    <dxf>
      <numFmt numFmtId="183" formatCode="#,##0.00\ [$CHF-100C]"/>
    </dxf>
    <dxf>
      <numFmt numFmtId="184" formatCode="#,##0.00\ [$kr-814]"/>
    </dxf>
    <dxf>
      <numFmt numFmtId="178" formatCode="#,##0.00\ [$Kč-405]"/>
    </dxf>
    <dxf>
      <numFmt numFmtId="177" formatCode="[$¥-411]#,##0.00"/>
    </dxf>
    <dxf>
      <numFmt numFmtId="176" formatCode="[$¥-804]#,##0.00"/>
    </dxf>
    <dxf>
      <numFmt numFmtId="182" formatCode="[$₩-412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2" formatCode="[$₩-412]#,##0.00"/>
    </dxf>
    <dxf>
      <numFmt numFmtId="176" formatCode="[$¥-804]#,##0.00"/>
    </dxf>
    <dxf>
      <numFmt numFmtId="185" formatCode="_-[$¥-411]* #,##0.00_-;\-[$¥-411]* #,##0.00_-;_-[$¥-411]* &quot;-&quot;??_-;_-@_-"/>
    </dxf>
    <dxf>
      <numFmt numFmtId="178" formatCode="#,##0.00\ [$Kč-405]"/>
    </dxf>
    <dxf>
      <numFmt numFmtId="179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1" formatCode="[$$-409]#,##0.00"/>
    </dxf>
    <dxf>
      <numFmt numFmtId="171" formatCode="[$$-409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3B]\ #,##0.00"/>
    </dxf>
    <dxf>
      <numFmt numFmtId="180" formatCode="[$CHF]\ #,##0.00"/>
    </dxf>
    <dxf>
      <numFmt numFmtId="181" formatCode="[$£-809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3B]\ #,##0.00"/>
    </dxf>
    <dxf>
      <numFmt numFmtId="180" formatCode="[$CHF]\ #,##0.00"/>
    </dxf>
    <dxf>
      <numFmt numFmtId="181" formatCode="[$£-809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71" formatCode="[$$-409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3B]\ #,##0.00"/>
    </dxf>
    <dxf>
      <numFmt numFmtId="180" formatCode="[$CHF]\ #,##0.00"/>
    </dxf>
    <dxf>
      <numFmt numFmtId="181" formatCode="[$£-809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86" formatCode="[$kr-414]\ #,##0.00"/>
    </dxf>
    <dxf>
      <numFmt numFmtId="180" formatCode="[$CHF]\ #,##0.00"/>
    </dxf>
    <dxf>
      <numFmt numFmtId="181" formatCode="[$£-809]#,##0.00"/>
    </dxf>
    <dxf>
      <numFmt numFmtId="171" formatCode="[$$-409]#,##0.00"/>
    </dxf>
    <dxf>
      <numFmt numFmtId="182" formatCode="[$₩-412]#,##0.00"/>
    </dxf>
    <dxf>
      <numFmt numFmtId="176" formatCode="[$¥-804]#,##0.00"/>
    </dxf>
    <dxf>
      <numFmt numFmtId="177" formatCode="[$¥-411]#,##0.00"/>
    </dxf>
    <dxf>
      <numFmt numFmtId="178" formatCode="#,##0.00\ [$Kč-405]"/>
    </dxf>
    <dxf>
      <numFmt numFmtId="179" formatCode="[$kr-43B]\ #,##0.00"/>
    </dxf>
    <dxf>
      <numFmt numFmtId="180" formatCode="[$CHF]\ #,##0.00"/>
    </dxf>
    <dxf>
      <numFmt numFmtId="181" formatCode="[$£-809]#,##0.00"/>
    </dxf>
    <dxf>
      <numFmt numFmtId="171" formatCode="[$$-409]#,##0.00"/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EDEDE"/>
      <rgbColor rgb="FFEEECE1"/>
      <rgbColor rgb="FFFF0000"/>
      <rgbColor rgb="FF0070C0"/>
      <rgbColor rgb="FFFFFF99"/>
      <rgbColor rgb="FF99CC00"/>
      <rgbColor rgb="FF333333"/>
      <rgbColor rgb="FFC0C0C0"/>
      <rgbColor rgb="FFBFF7DE"/>
      <rgbColor rgb="FFC45AF6"/>
      <rgbColor rgb="FFFFC000"/>
      <rgbColor rgb="FF7B4B23"/>
      <rgbColor rgb="FFDD2D32"/>
      <rgbColor rgb="FF92D050"/>
      <rgbColor rgb="FFFFF11B"/>
      <rgbColor rgb="FF964DC1"/>
      <rgbColor rgb="FFFF6600"/>
      <rgbColor rgb="FFA5A5A5"/>
      <rgbColor rgb="FF00B050"/>
      <rgbColor rgb="FF6711FF"/>
      <rgbColor rgb="FFDCDCDC"/>
      <rgbColor rgb="FFBFBFBF"/>
      <rgbColor rgb="FFCACACA"/>
      <rgbColor rgb="FFD6D4CA"/>
      <rgbColor rgb="FFCB3821"/>
      <rgbColor rgb="FF306BC4"/>
      <rgbColor rgb="FF969696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5842C"/>
      <color rgb="FFC2645F"/>
      <color rgb="FF9B8ACD"/>
      <color rgb="FF80008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1066800</xdr:colOff>
      <xdr:row>6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CDF951-83DB-6FD2-53DC-11489B7B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1066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317498</xdr:colOff>
      <xdr:row>0</xdr:row>
      <xdr:rowOff>85726</xdr:rowOff>
    </xdr:from>
    <xdr:to>
      <xdr:col>2</xdr:col>
      <xdr:colOff>2082799</xdr:colOff>
      <xdr:row>4</xdr:row>
      <xdr:rowOff>50800</xdr:rowOff>
    </xdr:to>
    <xdr:pic>
      <xdr:nvPicPr>
        <xdr:cNvPr id="2" name="Afbeelding 1" descr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1898" y="85726"/>
          <a:ext cx="1765301" cy="112077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628650</xdr:colOff>
      <xdr:row>0</xdr:row>
      <xdr:rowOff>12700</xdr:rowOff>
    </xdr:from>
    <xdr:to>
      <xdr:col>2</xdr:col>
      <xdr:colOff>1973548</xdr:colOff>
      <xdr:row>3</xdr:row>
      <xdr:rowOff>152400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12700"/>
          <a:ext cx="1344898" cy="1130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0</xdr:row>
      <xdr:rowOff>152401</xdr:rowOff>
    </xdr:from>
    <xdr:to>
      <xdr:col>2</xdr:col>
      <xdr:colOff>2084387</xdr:colOff>
      <xdr:row>3</xdr:row>
      <xdr:rowOff>8799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2550" y="152401"/>
          <a:ext cx="1951037" cy="84699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50800</xdr:colOff>
      <xdr:row>0</xdr:row>
      <xdr:rowOff>215900</xdr:rowOff>
    </xdr:from>
    <xdr:to>
      <xdr:col>2</xdr:col>
      <xdr:colOff>1246719</xdr:colOff>
      <xdr:row>2</xdr:row>
      <xdr:rowOff>149225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FCA620-9353-EB45-96BA-64668D63F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0" y="215900"/>
          <a:ext cx="1195919" cy="758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0</xdr:row>
      <xdr:rowOff>200208</xdr:rowOff>
    </xdr:from>
    <xdr:to>
      <xdr:col>2</xdr:col>
      <xdr:colOff>1917700</xdr:colOff>
      <xdr:row>4</xdr:row>
      <xdr:rowOff>12700</xdr:rowOff>
    </xdr:to>
    <xdr:pic>
      <xdr:nvPicPr>
        <xdr:cNvPr id="10" name="Afbeelding 2" descr="Afbeelding 2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0" y="200208"/>
          <a:ext cx="1879600" cy="63799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441325</xdr:colOff>
      <xdr:row>0</xdr:row>
      <xdr:rowOff>120650</xdr:rowOff>
    </xdr:from>
    <xdr:to>
      <xdr:col>2</xdr:col>
      <xdr:colOff>1320800</xdr:colOff>
      <xdr:row>3</xdr:row>
      <xdr:rowOff>41020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125" y="120650"/>
          <a:ext cx="879475" cy="7458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</xdr:colOff>
      <xdr:row>0</xdr:row>
      <xdr:rowOff>400051</xdr:rowOff>
    </xdr:from>
    <xdr:to>
      <xdr:col>2</xdr:col>
      <xdr:colOff>1868487</xdr:colOff>
      <xdr:row>2</xdr:row>
      <xdr:rowOff>41534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1800" y="400051"/>
          <a:ext cx="1843087" cy="4669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</xdr:colOff>
      <xdr:row>0</xdr:row>
      <xdr:rowOff>368300</xdr:rowOff>
    </xdr:from>
    <xdr:to>
      <xdr:col>2</xdr:col>
      <xdr:colOff>1246952</xdr:colOff>
      <xdr:row>2</xdr:row>
      <xdr:rowOff>127000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4A24EE-7DA6-F04C-BFD4-BD84FE7C8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4600" y="368300"/>
          <a:ext cx="1221552" cy="419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itjad/Code/schlamberger/docs/xlsx/Complete_order_form_2024_36_unlocked_formulas.xlsx" TargetMode="External"/><Relationship Id="rId1" Type="http://schemas.openxmlformats.org/officeDocument/2006/relationships/externalLinkPath" Target="/Users/mitjad/Code/schlamberger/docs/xlsx/Complete_order_form_2024_36_unlocked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 "/>
      <sheetName val="Axis"/>
      <sheetName val="Bleaustone"/>
      <sheetName val="Lapis"/>
      <sheetName val="23Holds"/>
      <sheetName val="Crux"/>
      <sheetName val="Squadra"/>
      <sheetName val="Playstone"/>
      <sheetName val="Reset"/>
      <sheetName val="Accessories"/>
      <sheetName val="Currency"/>
    </sheetNames>
    <sheetDataSet>
      <sheetData sheetId="0">
        <row r="8">
          <cell r="M8">
            <v>3.1429999999999998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O38"/>
  <sheetViews>
    <sheetView showGridLines="0" tabSelected="1" zoomScaleNormal="100" workbookViewId="0">
      <selection activeCell="G29" sqref="G29"/>
    </sheetView>
  </sheetViews>
  <sheetFormatPr baseColWidth="10" defaultColWidth="9.1640625" defaultRowHeight="13.5" customHeight="1" outlineLevelCol="1" x14ac:dyDescent="0.15"/>
  <cols>
    <col min="1" max="1" width="19" style="1" customWidth="1"/>
    <col min="2" max="2" width="10.83203125" style="1" customWidth="1"/>
    <col min="3" max="3" width="17.6640625" style="1" bestFit="1" customWidth="1"/>
    <col min="4" max="5" width="10.83203125" style="1" customWidth="1"/>
    <col min="6" max="6" width="13.33203125" style="1" customWidth="1"/>
    <col min="7" max="7" width="18.6640625" style="1" bestFit="1" customWidth="1"/>
    <col min="8" max="8" width="8.6640625" style="1" customWidth="1"/>
    <col min="9" max="9" width="8.5" style="1" customWidth="1"/>
    <col min="10" max="10" width="21.6640625" style="1" hidden="1" customWidth="1" outlineLevel="1"/>
    <col min="11" max="11" width="33.1640625" style="1" hidden="1" customWidth="1" outlineLevel="1"/>
    <col min="12" max="12" width="21.1640625" style="1" hidden="1" customWidth="1" outlineLevel="1"/>
    <col min="13" max="13" width="9.1640625" style="1" hidden="1" customWidth="1" outlineLevel="1"/>
    <col min="14" max="14" width="11.83203125" style="1" hidden="1" customWidth="1" outlineLevel="1"/>
    <col min="15" max="15" width="9.1640625" style="1" customWidth="1" collapsed="1"/>
    <col min="16" max="249" width="9.1640625" style="1" customWidth="1"/>
  </cols>
  <sheetData>
    <row r="1" spans="1:14" ht="13.75" customHeight="1" x14ac:dyDescent="0.15">
      <c r="A1" s="467"/>
      <c r="B1" s="467"/>
      <c r="C1" s="467"/>
      <c r="D1" s="467"/>
      <c r="E1" s="467"/>
      <c r="F1" s="467"/>
      <c r="G1" s="2"/>
      <c r="H1" s="2"/>
      <c r="I1" s="194" t="s">
        <v>0</v>
      </c>
      <c r="J1" s="194"/>
      <c r="K1" s="194"/>
      <c r="L1" s="607"/>
      <c r="M1" s="608"/>
      <c r="N1" s="194"/>
    </row>
    <row r="2" spans="1:14" ht="13.75" customHeight="1" x14ac:dyDescent="0.15">
      <c r="A2" s="467"/>
      <c r="B2" s="467"/>
      <c r="C2" s="467"/>
      <c r="D2" s="467"/>
      <c r="E2" s="467"/>
      <c r="F2" s="467"/>
      <c r="G2" s="2"/>
      <c r="H2" s="2"/>
      <c r="I2" s="187">
        <v>40</v>
      </c>
      <c r="J2" s="187"/>
      <c r="K2" s="192"/>
      <c r="L2" s="187"/>
      <c r="M2" s="187"/>
      <c r="N2" s="529"/>
    </row>
    <row r="3" spans="1:14" ht="13.75" customHeight="1" x14ac:dyDescent="0.15">
      <c r="A3" s="467"/>
      <c r="B3" s="467"/>
      <c r="C3" s="467"/>
      <c r="D3" s="467"/>
      <c r="E3" s="467"/>
      <c r="F3" s="467"/>
      <c r="G3" s="467"/>
      <c r="H3" s="467"/>
      <c r="I3" s="2"/>
      <c r="J3" s="187"/>
      <c r="K3" s="2"/>
      <c r="L3" s="187"/>
      <c r="M3" s="187"/>
    </row>
    <row r="4" spans="1:14" ht="13.75" customHeight="1" x14ac:dyDescent="0.15">
      <c r="A4" s="467"/>
      <c r="B4" s="467"/>
      <c r="C4" s="467"/>
      <c r="D4" s="467"/>
      <c r="E4" s="467"/>
      <c r="F4" s="467"/>
      <c r="G4" s="467"/>
      <c r="H4" s="467"/>
      <c r="I4" s="2"/>
      <c r="J4" s="187"/>
      <c r="K4" s="602"/>
      <c r="L4" s="187"/>
      <c r="M4" s="187"/>
    </row>
    <row r="5" spans="1:14" ht="13.75" customHeight="1" x14ac:dyDescent="0.15">
      <c r="A5" s="467"/>
      <c r="B5" s="467"/>
      <c r="C5" s="467"/>
      <c r="D5" s="467"/>
      <c r="E5" s="467"/>
      <c r="F5" s="467"/>
      <c r="G5" s="467"/>
      <c r="H5" s="467"/>
      <c r="I5" s="2"/>
      <c r="J5" s="2"/>
      <c r="K5" s="603"/>
      <c r="L5" s="187"/>
      <c r="M5" s="187"/>
    </row>
    <row r="6" spans="1:14" ht="16" customHeight="1" x14ac:dyDescent="0.2">
      <c r="A6" s="468"/>
      <c r="B6" s="468"/>
      <c r="C6" s="469"/>
      <c r="D6" s="468"/>
      <c r="E6" s="468"/>
      <c r="F6" s="468"/>
      <c r="G6" s="468"/>
      <c r="H6" s="468"/>
      <c r="I6" s="2"/>
      <c r="J6" s="2"/>
      <c r="K6" s="2"/>
      <c r="L6" s="187"/>
      <c r="M6" s="187"/>
    </row>
    <row r="7" spans="1:14" ht="13.75" customHeight="1" x14ac:dyDescent="0.15">
      <c r="A7" s="26"/>
      <c r="B7" s="27"/>
      <c r="C7" s="27"/>
      <c r="D7" s="27"/>
      <c r="E7" s="27" t="s">
        <v>1</v>
      </c>
      <c r="F7" s="27" t="s">
        <v>2</v>
      </c>
      <c r="G7" s="27" t="s">
        <v>3</v>
      </c>
      <c r="H7" s="28" t="s">
        <v>4</v>
      </c>
      <c r="I7" s="28" t="s">
        <v>5</v>
      </c>
      <c r="J7" s="2"/>
      <c r="K7" s="2"/>
      <c r="L7" s="187"/>
      <c r="M7" s="187"/>
    </row>
    <row r="8" spans="1:14" ht="13.75" customHeight="1" x14ac:dyDescent="0.15">
      <c r="A8" s="185" t="s">
        <v>6</v>
      </c>
      <c r="B8" s="456"/>
      <c r="C8" s="457">
        <f>SUMIF(Axis!D6:D80,"Holds*",Axis!BO6:BO80)</f>
        <v>0</v>
      </c>
      <c r="D8" s="456"/>
      <c r="E8" s="30">
        <v>0</v>
      </c>
      <c r="F8" s="457">
        <f>C8*E8/100</f>
        <v>0</v>
      </c>
      <c r="G8" s="458">
        <f>C8-F8</f>
        <v>0</v>
      </c>
      <c r="H8" s="459">
        <f>SUMIF(Axis!D6:D80,"Holds*",Axis!BP6:BP80)</f>
        <v>0</v>
      </c>
      <c r="I8" s="459">
        <f>SUMIF(Axis!D6:D80,"Holds*",Axis!BQ6:BQ80)</f>
        <v>0</v>
      </c>
      <c r="J8" s="2"/>
      <c r="K8" s="2"/>
      <c r="L8" s="187"/>
      <c r="M8" s="187"/>
    </row>
    <row r="9" spans="1:14" ht="13.75" hidden="1" customHeight="1" x14ac:dyDescent="0.15">
      <c r="A9" s="185" t="s">
        <v>7</v>
      </c>
      <c r="B9" s="456"/>
      <c r="C9" s="457">
        <f ca="1">SUMIF(Axis!D6:D80,"Macros*",Axis!BO6:BO79)</f>
        <v>0</v>
      </c>
      <c r="D9" s="456"/>
      <c r="E9" s="30">
        <v>0</v>
      </c>
      <c r="F9" s="457">
        <f ca="1">C9*E9/100</f>
        <v>0</v>
      </c>
      <c r="G9" s="458">
        <f ca="1">C9-F9</f>
        <v>0</v>
      </c>
      <c r="H9" s="459">
        <f>SUMIF(Axis!D6:D80,"Macros*",Axis!BP6:BP80)</f>
        <v>0</v>
      </c>
      <c r="I9" s="459">
        <f>SUMIF(Axis!D6:D80,"Macros*",Axis!BQ6:BQ80)</f>
        <v>0</v>
      </c>
      <c r="J9" s="2"/>
      <c r="K9" s="2"/>
      <c r="L9" s="2"/>
      <c r="M9" s="2"/>
    </row>
    <row r="10" spans="1:14" ht="13.75" hidden="1" customHeight="1" x14ac:dyDescent="0.15">
      <c r="A10" s="185" t="s">
        <v>353</v>
      </c>
      <c r="B10" s="456"/>
      <c r="C10" s="457">
        <f>SUMIF(Axis!D6:D80,"Volumes*",Axis!BO6:BO80)</f>
        <v>0</v>
      </c>
      <c r="D10" s="456"/>
      <c r="E10" s="30">
        <v>0</v>
      </c>
      <c r="F10" s="457">
        <f>C10*E10/100</f>
        <v>0</v>
      </c>
      <c r="G10" s="458">
        <f>C10-F10</f>
        <v>0</v>
      </c>
      <c r="H10" s="459">
        <f>SUMIF(Axis!D6:D80,"Volumes*",Axis!BP6:BP80)</f>
        <v>0</v>
      </c>
      <c r="I10" s="459">
        <f>SUMIF(Axis!D6:D80,"Volumes*",Axis!BQ6:BQ80)</f>
        <v>0</v>
      </c>
      <c r="J10" s="2"/>
      <c r="K10" s="2"/>
      <c r="L10" s="2"/>
      <c r="M10" s="2"/>
    </row>
    <row r="11" spans="1:14" ht="13.75" hidden="1" customHeight="1" x14ac:dyDescent="0.15">
      <c r="A11" s="185" t="s">
        <v>8</v>
      </c>
      <c r="B11" s="456"/>
      <c r="C11" s="457">
        <f>SUM(SUMIF(Bleaustone!D6:D184,"Holds*",Bleaustone!BO6:BO184),Accessories_BS_Total)</f>
        <v>0</v>
      </c>
      <c r="D11" s="456"/>
      <c r="E11" s="30">
        <v>0</v>
      </c>
      <c r="F11" s="457">
        <f t="shared" ref="F11:F27" si="0">C11*E11/100</f>
        <v>0</v>
      </c>
      <c r="G11" s="458">
        <f t="shared" ref="G11:G27" si="1">C11-F11</f>
        <v>0</v>
      </c>
      <c r="H11" s="459">
        <f>SUMIF(Bleaustone!D6:D184,"Holds*",Bleaustone!BP6:BP184)</f>
        <v>0</v>
      </c>
      <c r="I11" s="459">
        <f>SUMIF(Bleaustone!D6:D184,"Holds*",Bleaustone!BQ6:BQ184)</f>
        <v>0</v>
      </c>
      <c r="J11" s="2"/>
      <c r="K11" s="2"/>
      <c r="L11" s="2"/>
      <c r="M11" s="2"/>
    </row>
    <row r="12" spans="1:14" ht="13.75" hidden="1" customHeight="1" x14ac:dyDescent="0.15">
      <c r="A12" s="185" t="s">
        <v>9</v>
      </c>
      <c r="B12" s="456"/>
      <c r="C12" s="457">
        <f>SUMIF(Bleaustone!D6:D184,"Macros*",Bleaustone!BO6:BO184)</f>
        <v>0</v>
      </c>
      <c r="D12" s="456"/>
      <c r="E12" s="30">
        <v>0</v>
      </c>
      <c r="F12" s="457">
        <f>C12*E12/100</f>
        <v>0</v>
      </c>
      <c r="G12" s="458">
        <f>C12-F12</f>
        <v>0</v>
      </c>
      <c r="H12" s="459">
        <f>SUMIF(Bleaustone!D6:D184,"Macros*",Bleaustone!BP6:BP184)</f>
        <v>0</v>
      </c>
      <c r="I12" s="459">
        <f>SUMIF(Bleaustone!D6:D184,"Macros*",Bleaustone!BQ6:BQ184)</f>
        <v>0</v>
      </c>
      <c r="J12" s="2"/>
      <c r="K12" s="2"/>
      <c r="L12" s="2"/>
      <c r="M12" s="2"/>
    </row>
    <row r="13" spans="1:14" ht="13.75" hidden="1" customHeight="1" x14ac:dyDescent="0.15">
      <c r="A13" s="185" t="s">
        <v>10</v>
      </c>
      <c r="B13" s="456"/>
      <c r="C13" s="457">
        <f>SUM(SUMIF(Lapis!D6:D283,"Holds*",Lapis!BO6:BO283),Accessories_Lapis_Total)</f>
        <v>0</v>
      </c>
      <c r="D13" s="456"/>
      <c r="E13" s="30">
        <v>0</v>
      </c>
      <c r="F13" s="457">
        <f t="shared" si="0"/>
        <v>0</v>
      </c>
      <c r="G13" s="458">
        <f t="shared" si="1"/>
        <v>0</v>
      </c>
      <c r="H13" s="459">
        <f>SUMIF(Lapis!D6:D283,"Holds*",Lapis!BP6:BP283)</f>
        <v>0</v>
      </c>
      <c r="I13" s="459">
        <f>SUMIF(Lapis!D6:D283,"Holds*",Lapis!BQ6:BQ283)</f>
        <v>0</v>
      </c>
      <c r="J13" s="2"/>
      <c r="K13" s="2"/>
      <c r="L13" s="2"/>
      <c r="M13" s="2"/>
    </row>
    <row r="14" spans="1:14" ht="13.75" hidden="1" customHeight="1" x14ac:dyDescent="0.15">
      <c r="A14" s="185" t="s">
        <v>11</v>
      </c>
      <c r="B14" s="456"/>
      <c r="C14" s="457">
        <f>SUMIF(Lapis!D6:D283,"Macros*",Lapis!BO6:BO283)</f>
        <v>0</v>
      </c>
      <c r="D14" s="456"/>
      <c r="E14" s="30">
        <v>0</v>
      </c>
      <c r="F14" s="457">
        <f>C14*E14/100</f>
        <v>0</v>
      </c>
      <c r="G14" s="458">
        <f t="shared" ref="G14" si="2">C14-F14</f>
        <v>0</v>
      </c>
      <c r="H14" s="459">
        <f>SUMIF(Lapis!D6:D283,"Macros*",Lapis!BP6:BP283)</f>
        <v>0</v>
      </c>
      <c r="I14" s="459">
        <f>SUMIF(Lapis!D6:D283,"Macros*",Lapis!BQ6:BQ283)</f>
        <v>0</v>
      </c>
      <c r="J14" s="2"/>
      <c r="K14" s="2"/>
      <c r="L14" s="2"/>
      <c r="M14" s="2"/>
    </row>
    <row r="15" spans="1:14" ht="13.75" hidden="1" customHeight="1" x14ac:dyDescent="0.15">
      <c r="A15" s="185" t="s">
        <v>352</v>
      </c>
      <c r="B15" s="456"/>
      <c r="C15" s="457">
        <f>SUMIF(Lapis!D6:D283,"Volumes*",Lapis!BO6:BO283)</f>
        <v>0</v>
      </c>
      <c r="D15" s="456"/>
      <c r="E15" s="30">
        <v>0</v>
      </c>
      <c r="F15" s="457">
        <f>C15*E15/100</f>
        <v>0</v>
      </c>
      <c r="G15" s="458">
        <f t="shared" si="1"/>
        <v>0</v>
      </c>
      <c r="H15" s="459">
        <f>SUMIF(Lapis!D6:D283,"Volumes*",Lapis!BP6:BP283)</f>
        <v>0</v>
      </c>
      <c r="I15" s="459">
        <f>SUMIF(Lapis!D6:D283,"Volumes*",Lapis!BQ6:BQ283)</f>
        <v>0</v>
      </c>
      <c r="J15" s="2"/>
      <c r="K15" s="2"/>
      <c r="L15" s="2"/>
      <c r="M15" s="2"/>
    </row>
    <row r="16" spans="1:14" ht="13.75" customHeight="1" x14ac:dyDescent="0.15">
      <c r="A16" s="185" t="s">
        <v>1026</v>
      </c>
      <c r="B16" s="456"/>
      <c r="C16" s="457">
        <f>SUMIF('23Holds'!D5:D70,"Holds*",'23Holds'!BO5:BO70)</f>
        <v>0</v>
      </c>
      <c r="D16" s="456"/>
      <c r="E16" s="30">
        <v>0</v>
      </c>
      <c r="F16" s="457">
        <f t="shared" ref="F16" si="3">C16*E16/100</f>
        <v>0</v>
      </c>
      <c r="G16" s="458">
        <f t="shared" ref="G16" si="4">C16-F16</f>
        <v>0</v>
      </c>
      <c r="H16" s="459">
        <f>SUMIF('23Holds'!D5:D70,"Holds*",'23Holds'!BP5:BP70)</f>
        <v>0</v>
      </c>
      <c r="I16" s="459">
        <f>SUMIF('23Holds'!D5:D70,"Holds*",'23Holds'!BQ5:BQ70)</f>
        <v>0</v>
      </c>
      <c r="J16" s="2"/>
      <c r="K16" s="2"/>
      <c r="L16" s="2"/>
      <c r="M16" s="2"/>
    </row>
    <row r="17" spans="1:13" ht="13.75" hidden="1" customHeight="1" x14ac:dyDescent="0.15">
      <c r="A17" s="185" t="s">
        <v>12</v>
      </c>
      <c r="B17" s="456"/>
      <c r="C17" s="457">
        <f>SUMIF('23Holds'!D6:D82,"Macros*",'23Holds'!BO6:BO82)</f>
        <v>0</v>
      </c>
      <c r="D17" s="456"/>
      <c r="E17" s="30">
        <v>0</v>
      </c>
      <c r="F17" s="457">
        <f t="shared" si="0"/>
        <v>0</v>
      </c>
      <c r="G17" s="458">
        <f t="shared" si="1"/>
        <v>0</v>
      </c>
      <c r="H17" s="459">
        <f>SUMIF('23Holds'!D6:D82,"Macros*",'23Holds'!BP6:BP82)</f>
        <v>0</v>
      </c>
      <c r="I17" s="459">
        <f>SUMIF('23Holds'!D6:D82,"Macros*",'23Holds'!BQ6:BQ82)</f>
        <v>0</v>
      </c>
      <c r="J17" s="2"/>
      <c r="K17" s="2"/>
      <c r="L17" s="2"/>
      <c r="M17" s="2"/>
    </row>
    <row r="18" spans="1:13" ht="13.75" customHeight="1" x14ac:dyDescent="0.15">
      <c r="A18" s="185" t="s">
        <v>13</v>
      </c>
      <c r="B18" s="456"/>
      <c r="C18" s="457">
        <f>SUM(SUMIF(Crux!D5:D36,"Holds*",Crux!BO5:BO36),Accessories_Crux_Total)</f>
        <v>0</v>
      </c>
      <c r="D18" s="456"/>
      <c r="E18" s="30">
        <v>0</v>
      </c>
      <c r="F18" s="457">
        <f t="shared" ref="F18" si="5">C18*E18/100</f>
        <v>0</v>
      </c>
      <c r="G18" s="458">
        <f t="shared" ref="G18" si="6">C18-F18</f>
        <v>0</v>
      </c>
      <c r="H18" s="459">
        <f>SUMIF(Crux!D5:D36,"Holds*",Crux!BP5:BP36)</f>
        <v>0</v>
      </c>
      <c r="I18" s="459">
        <f>SUMIF(Crux!D5:D36,"Holds*",Crux!BQ5:BQ36)</f>
        <v>0</v>
      </c>
      <c r="J18" s="2"/>
      <c r="K18" s="2"/>
      <c r="L18" s="2"/>
      <c r="M18" s="2"/>
    </row>
    <row r="19" spans="1:13" ht="13.75" hidden="1" customHeight="1" x14ac:dyDescent="0.15">
      <c r="A19" s="185" t="s">
        <v>435</v>
      </c>
      <c r="B19" s="456"/>
      <c r="C19" s="457">
        <f>SUM(SUMIF(Crux!D6:D36,"Macros*",Crux!BO6:BO36),)</f>
        <v>0</v>
      </c>
      <c r="D19" s="456"/>
      <c r="E19" s="30">
        <v>0</v>
      </c>
      <c r="F19" s="457">
        <f t="shared" si="0"/>
        <v>0</v>
      </c>
      <c r="G19" s="458">
        <f t="shared" si="1"/>
        <v>0</v>
      </c>
      <c r="H19" s="459">
        <f>SUMIF(Crux!D6:D36,"Macros*",Crux!BP6:BP36)</f>
        <v>0</v>
      </c>
      <c r="I19" s="459">
        <f>SUMIF(Crux!D6:D36,"Macros*",Crux!BQ6:BQ36)</f>
        <v>0</v>
      </c>
      <c r="J19" s="2"/>
      <c r="K19" s="2"/>
      <c r="L19" s="2"/>
      <c r="M19" s="2"/>
    </row>
    <row r="20" spans="1:13" ht="13.75" customHeight="1" x14ac:dyDescent="0.15">
      <c r="A20" s="185" t="s">
        <v>14</v>
      </c>
      <c r="B20" s="456"/>
      <c r="C20" s="457">
        <f>SUM(SUMIF(Squadra!D6:D150,"Holds*",Squadra!BO6:BO150),Accessories_Squadra_Total)</f>
        <v>0</v>
      </c>
      <c r="D20" s="456"/>
      <c r="E20" s="30">
        <v>0</v>
      </c>
      <c r="F20" s="457">
        <f t="shared" si="0"/>
        <v>0</v>
      </c>
      <c r="G20" s="458">
        <f t="shared" si="1"/>
        <v>0</v>
      </c>
      <c r="H20" s="459">
        <f>SUMIF(Squadra!D6:D150,"Holds*",Squadra!BP6:BP150)</f>
        <v>0</v>
      </c>
      <c r="I20" s="459">
        <f>SUMIF(Squadra!D6:D150,"Holds*",Squadra!BQ6:BQ150)</f>
        <v>0</v>
      </c>
      <c r="J20" s="2"/>
      <c r="K20" s="2"/>
      <c r="L20" s="2"/>
      <c r="M20" s="2"/>
    </row>
    <row r="21" spans="1:13" ht="13.75" hidden="1" customHeight="1" x14ac:dyDescent="0.15">
      <c r="A21" s="185" t="s">
        <v>15</v>
      </c>
      <c r="B21" s="456"/>
      <c r="C21" s="457">
        <f>SUMIF(Squadra!D6:D150,"Macros*",Squadra!BO6:BO150)</f>
        <v>0</v>
      </c>
      <c r="D21" s="456"/>
      <c r="E21" s="30">
        <v>0</v>
      </c>
      <c r="F21" s="457">
        <f>C21*E21/100</f>
        <v>0</v>
      </c>
      <c r="G21" s="458">
        <f>C21-F21</f>
        <v>0</v>
      </c>
      <c r="H21" s="459">
        <f>SUMIF(Squadra!D6:D150,"Macros*",Squadra!BP6:BP150)</f>
        <v>0</v>
      </c>
      <c r="I21" s="459">
        <f>SUMIF(Squadra!D6:D150,"Macros*",Squadra!BQ6:BQ150)</f>
        <v>0</v>
      </c>
      <c r="J21" s="2"/>
      <c r="K21" s="2"/>
      <c r="L21" s="2"/>
      <c r="M21" s="2"/>
    </row>
    <row r="22" spans="1:13" ht="13.75" hidden="1" customHeight="1" x14ac:dyDescent="0.15">
      <c r="A22" s="185" t="s">
        <v>16</v>
      </c>
      <c r="B22" s="456"/>
      <c r="C22" s="457">
        <f>SUMIF(Squadra!D6:D150,"Volumes*",Squadra!BO6:BO150)</f>
        <v>0</v>
      </c>
      <c r="D22" s="456"/>
      <c r="E22" s="30">
        <v>0</v>
      </c>
      <c r="F22" s="457">
        <f>C22*E22/100</f>
        <v>0</v>
      </c>
      <c r="G22" s="458">
        <f>C22-F22</f>
        <v>0</v>
      </c>
      <c r="H22" s="459">
        <f>SUMIF(Squadra!D6:D150,"Volumes*",Squadra!BP6:BP150)</f>
        <v>0</v>
      </c>
      <c r="I22" s="459">
        <f>SUMIF(Squadra!D6:D150,"Volumes*",Squadra!BQ6:BQ150)</f>
        <v>0</v>
      </c>
      <c r="J22" s="2"/>
      <c r="K22" s="2"/>
      <c r="L22" s="2"/>
      <c r="M22" s="2"/>
    </row>
    <row r="23" spans="1:13" ht="13.75" hidden="1" customHeight="1" x14ac:dyDescent="0.15">
      <c r="A23" s="185" t="s">
        <v>17</v>
      </c>
      <c r="B23" s="456"/>
      <c r="C23" s="457">
        <f>SUMIF(Playstone!D6:D51,"Holds*",Playstone!BO6:BO51)</f>
        <v>0</v>
      </c>
      <c r="D23" s="456"/>
      <c r="E23" s="30">
        <v>0</v>
      </c>
      <c r="F23" s="457">
        <f t="shared" ref="F23" si="7">C23*E23/100</f>
        <v>0</v>
      </c>
      <c r="G23" s="458">
        <f t="shared" ref="G23" si="8">C23-F23</f>
        <v>0</v>
      </c>
      <c r="H23" s="459">
        <f>SUMIF(Playstone!D6:D51,"Holds*",Playstone!BP6:BP51)</f>
        <v>0</v>
      </c>
      <c r="I23" s="459">
        <f>SUMIF(Playstone!D6:D36,"Holds*",Playstone!BQ6:BQ36)</f>
        <v>0</v>
      </c>
      <c r="J23" s="2"/>
      <c r="K23" s="2"/>
      <c r="L23" s="2"/>
      <c r="M23" s="2"/>
    </row>
    <row r="24" spans="1:13" ht="13.75" hidden="1" customHeight="1" x14ac:dyDescent="0.15">
      <c r="A24" s="185" t="s">
        <v>351</v>
      </c>
      <c r="B24" s="456"/>
      <c r="C24" s="457">
        <f>SUMIF(Playstone!D6:D51,"Volumes*",Playstone!BO6:BO51)</f>
        <v>0</v>
      </c>
      <c r="D24" s="456"/>
      <c r="E24" s="30">
        <v>0</v>
      </c>
      <c r="F24" s="457">
        <f t="shared" si="0"/>
        <v>0</v>
      </c>
      <c r="G24" s="458">
        <f t="shared" si="1"/>
        <v>0</v>
      </c>
      <c r="H24" s="459">
        <f>SUMIF(Playstone!D6:D51,"Volumes*",Playstone!BP6:BP51)</f>
        <v>0</v>
      </c>
      <c r="I24" s="459">
        <f>SUMIF(Playstone!D6:D51,"Volumes*",Playstone!BQ6:BQ51)</f>
        <v>0</v>
      </c>
      <c r="J24" s="2"/>
      <c r="K24" s="2"/>
      <c r="L24" s="2"/>
      <c r="M24" s="2"/>
    </row>
    <row r="25" spans="1:13" ht="13.75" customHeight="1" x14ac:dyDescent="0.15">
      <c r="A25" s="566" t="s">
        <v>1024</v>
      </c>
      <c r="B25" s="456"/>
      <c r="C25" s="457">
        <f>SUMIF(Reset!D6:D20,"Holds*",Reset!BO6:BO20)</f>
        <v>0</v>
      </c>
      <c r="D25" s="456"/>
      <c r="E25" s="30">
        <v>0</v>
      </c>
      <c r="F25" s="457">
        <f t="shared" si="0"/>
        <v>0</v>
      </c>
      <c r="G25" s="458">
        <f t="shared" si="1"/>
        <v>0</v>
      </c>
      <c r="H25" s="459">
        <f>SUMIF(Reset!D6:D20,"Holds*",Reset!BP6:BP20)</f>
        <v>0</v>
      </c>
      <c r="I25" s="459">
        <f>SUMIF(Reset!D6:D20,"Holds*",Reset!BQ6:BQ20)</f>
        <v>0</v>
      </c>
      <c r="J25" s="2"/>
      <c r="K25" s="2"/>
      <c r="L25" s="2"/>
      <c r="M25" s="2"/>
    </row>
    <row r="26" spans="1:13" ht="13.75" hidden="1" customHeight="1" x14ac:dyDescent="0.15">
      <c r="A26" s="460" t="s">
        <v>834</v>
      </c>
      <c r="B26" s="460"/>
      <c r="C26" s="461">
        <f>SUMIF(Reset!D6:D20,"Macros*",Reset!BO6:BO20)</f>
        <v>0</v>
      </c>
      <c r="D26" s="460"/>
      <c r="E26" s="453">
        <v>0</v>
      </c>
      <c r="F26" s="461">
        <f t="shared" si="0"/>
        <v>0</v>
      </c>
      <c r="G26" s="454">
        <f t="shared" si="1"/>
        <v>0</v>
      </c>
      <c r="H26" s="455">
        <f>SUMIF(Reset!D6:D20,"Macros*",Reset!BP6:BP20)</f>
        <v>0</v>
      </c>
      <c r="I26" s="455">
        <f>SUMIF(Reset!D6:D20,"Macros*",Reset!BQ6:BQ20)</f>
        <v>0</v>
      </c>
      <c r="J26" s="2"/>
      <c r="K26" s="2"/>
      <c r="L26" s="2"/>
      <c r="M26" s="2"/>
    </row>
    <row r="27" spans="1:13" ht="13.75" hidden="1" customHeight="1" x14ac:dyDescent="0.15">
      <c r="A27" s="460" t="s">
        <v>835</v>
      </c>
      <c r="B27" s="460"/>
      <c r="C27" s="461">
        <f>SUMIF(Reset!D6:D20,"Volumes*",Reset!BO6:BO20)</f>
        <v>0</v>
      </c>
      <c r="D27" s="460"/>
      <c r="E27" s="453">
        <v>0</v>
      </c>
      <c r="F27" s="461">
        <f t="shared" si="0"/>
        <v>0</v>
      </c>
      <c r="G27" s="454">
        <f t="shared" si="1"/>
        <v>0</v>
      </c>
      <c r="H27" s="455">
        <f>SUMIF(Reset!D6:D20,"Volumes*",Reset!BP6:BP20)</f>
        <v>0</v>
      </c>
      <c r="I27" s="455">
        <f>SUMIF(Reset!D6:D20,"Volumes*",Reset!BQ6:BQ20)</f>
        <v>0</v>
      </c>
      <c r="J27" s="2"/>
      <c r="K27" s="2"/>
      <c r="L27" s="2"/>
      <c r="M27" s="2"/>
    </row>
    <row r="28" spans="1:13" ht="13.75" hidden="1" customHeight="1" x14ac:dyDescent="0.15">
      <c r="A28" s="185" t="s">
        <v>492</v>
      </c>
      <c r="B28" s="456"/>
      <c r="C28" s="457">
        <f>SUM(Accessories_CH_Total)</f>
        <v>0</v>
      </c>
      <c r="D28" s="456"/>
      <c r="E28" s="30">
        <v>0</v>
      </c>
      <c r="F28" s="457">
        <f>C28*E28/100</f>
        <v>0</v>
      </c>
      <c r="G28" s="458">
        <f>C28-F28</f>
        <v>0</v>
      </c>
      <c r="H28" s="459">
        <v>0</v>
      </c>
      <c r="I28" s="459">
        <v>0</v>
      </c>
      <c r="J28" s="2"/>
      <c r="K28" s="2"/>
      <c r="L28" s="2"/>
      <c r="M28" s="2"/>
    </row>
    <row r="29" spans="1:13" ht="13.75" customHeight="1" x14ac:dyDescent="0.15">
      <c r="A29" s="462" t="s">
        <v>18</v>
      </c>
      <c r="B29" s="463"/>
      <c r="C29" s="464"/>
      <c r="D29" s="463"/>
      <c r="E29" s="463"/>
      <c r="F29" s="463"/>
      <c r="G29" s="465">
        <f ca="1">SUM(G8:G28)</f>
        <v>0</v>
      </c>
      <c r="H29" s="466"/>
      <c r="I29" s="466"/>
      <c r="J29" s="2"/>
      <c r="K29" s="2"/>
      <c r="L29" s="2"/>
      <c r="M29" s="2"/>
    </row>
    <row r="30" spans="1:13" ht="13.75" customHeight="1" x14ac:dyDescent="0.15">
      <c r="A30" s="31"/>
      <c r="B30" s="32"/>
      <c r="C30" s="32"/>
      <c r="D30" s="32"/>
      <c r="E30" s="32"/>
      <c r="F30" s="32"/>
      <c r="G30" s="32"/>
      <c r="H30" s="32"/>
      <c r="I30" s="32"/>
      <c r="J30" s="2"/>
      <c r="K30" s="2"/>
      <c r="L30" s="2"/>
      <c r="M30" s="2"/>
    </row>
    <row r="31" spans="1:13" ht="13.75" customHeight="1" x14ac:dyDescent="0.15">
      <c r="A31" s="470" t="s">
        <v>19</v>
      </c>
      <c r="B31" s="33">
        <v>19</v>
      </c>
      <c r="C31" s="471"/>
      <c r="D31" s="471"/>
      <c r="E31" s="471"/>
      <c r="F31" s="471"/>
      <c r="G31" s="458">
        <f ca="1">G29*B31/100</f>
        <v>0</v>
      </c>
      <c r="H31" s="471"/>
      <c r="I31" s="471"/>
      <c r="J31" s="2"/>
      <c r="K31" s="2"/>
      <c r="L31" s="2"/>
      <c r="M31" s="2"/>
    </row>
    <row r="32" spans="1:13" ht="13.75" customHeight="1" x14ac:dyDescent="0.15">
      <c r="A32" s="32"/>
      <c r="B32" s="32"/>
      <c r="C32" s="32"/>
      <c r="D32" s="32"/>
      <c r="E32" s="32"/>
      <c r="F32" s="32"/>
      <c r="G32" s="32"/>
      <c r="H32" s="32"/>
      <c r="I32" s="32"/>
      <c r="J32" s="2"/>
      <c r="K32" s="2"/>
      <c r="L32" s="2"/>
      <c r="M32" s="2"/>
    </row>
    <row r="33" spans="1:13" ht="16" customHeight="1" x14ac:dyDescent="0.2">
      <c r="A33" s="472" t="s">
        <v>3</v>
      </c>
      <c r="B33" s="473"/>
      <c r="C33" s="473"/>
      <c r="D33" s="474"/>
      <c r="E33" s="474"/>
      <c r="F33" s="474"/>
      <c r="G33" s="475">
        <f ca="1">SUM(G29:G32)</f>
        <v>0</v>
      </c>
      <c r="H33" s="471"/>
      <c r="I33" s="471"/>
      <c r="J33" s="2"/>
      <c r="K33" s="2"/>
      <c r="L33" s="2"/>
      <c r="M33" s="2"/>
    </row>
    <row r="34" spans="1:13" ht="13.5" customHeight="1" x14ac:dyDescent="0.15">
      <c r="A34" s="476" t="s">
        <v>20</v>
      </c>
      <c r="B34" s="609"/>
      <c r="C34" s="610"/>
      <c r="D34" s="481"/>
      <c r="E34" s="482"/>
      <c r="F34" s="482"/>
      <c r="G34" s="482"/>
      <c r="H34" s="482"/>
      <c r="I34" s="482"/>
      <c r="J34" s="2"/>
      <c r="K34" s="2"/>
      <c r="L34" s="2"/>
      <c r="M34" s="2"/>
    </row>
    <row r="35" spans="1:13" ht="13.5" customHeight="1" x14ac:dyDescent="0.15">
      <c r="A35" s="477" t="s">
        <v>21</v>
      </c>
      <c r="B35" s="609"/>
      <c r="C35" s="610"/>
      <c r="D35" s="483"/>
      <c r="E35" s="482"/>
      <c r="F35" s="482"/>
      <c r="G35" s="482"/>
      <c r="H35" s="482"/>
      <c r="I35" s="482"/>
      <c r="J35" s="2"/>
      <c r="K35" s="2"/>
      <c r="L35" s="2"/>
      <c r="M35" s="2"/>
    </row>
    <row r="36" spans="1:13" ht="13.5" customHeight="1" x14ac:dyDescent="0.15">
      <c r="A36" s="478" t="s">
        <v>22</v>
      </c>
      <c r="B36" s="611"/>
      <c r="C36" s="606"/>
      <c r="D36" s="484"/>
      <c r="E36" s="485"/>
      <c r="F36" s="486"/>
      <c r="G36" s="486"/>
      <c r="H36" s="485"/>
      <c r="I36" s="486"/>
      <c r="J36" s="2"/>
      <c r="K36" s="2"/>
      <c r="L36" s="2"/>
      <c r="M36" s="2"/>
    </row>
    <row r="37" spans="1:13" ht="13.5" customHeight="1" x14ac:dyDescent="0.15">
      <c r="A37" s="480" t="s">
        <v>23</v>
      </c>
      <c r="B37" s="604"/>
      <c r="C37" s="605"/>
      <c r="D37" s="605"/>
      <c r="E37" s="605"/>
      <c r="F37" s="605"/>
      <c r="G37" s="605"/>
      <c r="H37" s="605"/>
      <c r="I37" s="606"/>
      <c r="J37" s="479"/>
      <c r="K37" s="2"/>
      <c r="L37" s="2"/>
      <c r="M37" s="2"/>
    </row>
    <row r="38" spans="1:13" ht="13.5" customHeight="1" x14ac:dyDescent="0.15">
      <c r="A38" s="479"/>
      <c r="B38" s="604"/>
      <c r="C38" s="605"/>
      <c r="D38" s="605"/>
      <c r="E38" s="605"/>
      <c r="F38" s="605"/>
      <c r="G38" s="605"/>
      <c r="H38" s="605"/>
      <c r="I38" s="606"/>
      <c r="J38" s="2"/>
      <c r="K38" s="2"/>
      <c r="L38" s="2"/>
      <c r="M38" s="2"/>
    </row>
  </sheetData>
  <sheetProtection algorithmName="SHA-512" hashValue="524GsdnidoBNhsh5SRAABUsb/5v2/2DOHYPZfHAwboeCRZ0KJEWeEHQ8hzDwMHCr83pn2V4vu6bnqVWNJuq9Lw==" saltValue="uGIrGyHKQn9HfD+IxcB8PQ==" spinCount="100000" sheet="1" objects="1" scenarios="1"/>
  <mergeCells count="6">
    <mergeCell ref="B37:I37"/>
    <mergeCell ref="B38:I38"/>
    <mergeCell ref="L1:M1"/>
    <mergeCell ref="B34:C34"/>
    <mergeCell ref="B35:C35"/>
    <mergeCell ref="B36:C36"/>
  </mergeCells>
  <dataValidations count="1">
    <dataValidation type="decimal" operator="greaterThan" allowBlank="1" showInputMessage="1" showErrorMessage="1" sqref="B31" xr:uid="{00000000-0002-0000-0000-000000000000}">
      <formula1>0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stopIfTrue="1" id="{6EA89739-1027-6A4C-8725-A2D1BD13B81E}">
            <xm:f>Currency!$H$2="Dollar"</xm:f>
            <x14:dxf>
              <numFmt numFmtId="171" formatCode="[$$-409]#,##0.00"/>
            </x14:dxf>
          </x14:cfRule>
          <x14:cfRule type="expression" priority="10" id="{07250BDB-4D51-3847-AECD-5D9A8F6C544E}">
            <xm:f>Currency!$H$2="Pound"</xm:f>
            <x14:dxf>
              <numFmt numFmtId="181" formatCode="[$£-809]#,##0.00"/>
            </x14:dxf>
          </x14:cfRule>
          <x14:cfRule type="expression" priority="11" id="{F3C89966-0F26-254E-89E5-DB745A5B2098}">
            <xm:f>Currency!$H$2="Franc"</xm:f>
            <x14:dxf>
              <numFmt numFmtId="180" formatCode="[$CHF]\ #,##0.00"/>
            </x14:dxf>
          </x14:cfRule>
          <x14:cfRule type="expression" priority="12" stopIfTrue="1" id="{D20B2515-0A1E-1646-A29F-DE88AF91EBC9}">
            <xm:f>Currency!$H$2="Krone"</xm:f>
            <x14:dxf>
              <numFmt numFmtId="179" formatCode="[$kr-43B]\ #,##0.00"/>
            </x14:dxf>
          </x14:cfRule>
          <x14:cfRule type="expression" priority="13" id="{79658F5E-5506-6146-8538-010C1726B449}">
            <xm:f>Currency!$H$2="Koruna"</xm:f>
            <x14:dxf>
              <numFmt numFmtId="178" formatCode="#,##0.00\ [$Kč-405]"/>
            </x14:dxf>
          </x14:cfRule>
          <x14:cfRule type="expression" priority="14" id="{9C2F7BD9-51EF-4E4C-8467-57A231B6360C}">
            <xm:f>Currency!$H$2="Yen"</xm:f>
            <x14:dxf>
              <numFmt numFmtId="177" formatCode="[$¥-411]#,##0.00"/>
            </x14:dxf>
          </x14:cfRule>
          <x14:cfRule type="expression" priority="15" id="{2892707F-BA02-A546-B796-7C08707DA713}">
            <xm:f>Currency!$H$2="Yuan"</xm:f>
            <x14:dxf>
              <numFmt numFmtId="176" formatCode="[$¥-804]#,##0.00"/>
            </x14:dxf>
          </x14:cfRule>
          <x14:cfRule type="expression" priority="16" id="{4FE0D773-BB9C-504A-A558-2A7CCF74432F}">
            <xm:f>Currency!$H$2="Won"</xm:f>
            <x14:dxf>
              <numFmt numFmtId="182" formatCode="[$₩-412]#,##0.00"/>
            </x14:dxf>
          </x14:cfRule>
          <xm:sqref>F8:G24 C8:C28 F25:F28 G25:G33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L85"/>
  <sheetViews>
    <sheetView showGridLines="0" topLeftCell="C1" zoomScale="97" zoomScaleNormal="97" workbookViewId="0">
      <selection activeCell="Q8" sqref="Q8"/>
    </sheetView>
  </sheetViews>
  <sheetFormatPr baseColWidth="10" defaultColWidth="11.5" defaultRowHeight="13.5" customHeight="1" outlineLevelCol="1" x14ac:dyDescent="0.15"/>
  <cols>
    <col min="1" max="1" width="8.5" style="2" hidden="1" customWidth="1" outlineLevel="1"/>
    <col min="2" max="2" width="20.1640625" style="2" hidden="1" customWidth="1" outlineLevel="1"/>
    <col min="3" max="3" width="32.33203125" style="2" customWidth="1" collapsed="1"/>
    <col min="4" max="4" width="16.1640625" style="2" customWidth="1"/>
    <col min="5" max="5" width="5" style="2" customWidth="1"/>
    <col min="6" max="6" width="38" style="2" hidden="1" customWidth="1" outlineLevel="1"/>
    <col min="7" max="7" width="19.33203125" style="2" customWidth="1" collapsed="1"/>
    <col min="8" max="8" width="22.1640625" style="2" hidden="1" customWidth="1" outlineLevel="1"/>
    <col min="9" max="9" width="16.6640625" style="2" hidden="1" customWidth="1" outlineLevel="1"/>
    <col min="10" max="10" width="40.5" style="2" hidden="1" customWidth="1" outlineLevel="1"/>
    <col min="11" max="11" width="24" style="2" hidden="1" customWidth="1" outlineLevel="1"/>
    <col min="12" max="12" width="21" style="2" hidden="1" customWidth="1" outlineLevel="1"/>
    <col min="13" max="13" width="10.6640625" style="15" hidden="1" customWidth="1" outlineLevel="1"/>
    <col min="14" max="14" width="5.33203125" style="2" bestFit="1" customWidth="1" collapsed="1"/>
    <col min="15" max="16" width="6.6640625" style="2" hidden="1" customWidth="1" outlineLevel="1"/>
    <col min="17" max="17" width="4.6640625" style="2" customWidth="1" collapsed="1"/>
    <col min="18" max="26" width="4.6640625" style="2" customWidth="1"/>
    <col min="27" max="27" width="5.33203125" style="2" customWidth="1"/>
    <col min="28" max="28" width="5.1640625" style="2" customWidth="1"/>
    <col min="29" max="29" width="4.6640625" style="2" customWidth="1"/>
    <col min="30" max="30" width="5" style="2" customWidth="1"/>
    <col min="31" max="31" width="7" style="2" customWidth="1"/>
    <col min="32" max="41" width="11.6640625" style="2" hidden="1" customWidth="1" outlineLevel="1"/>
    <col min="42" max="42" width="12.83203125" style="2" hidden="1" customWidth="1" outlineLevel="1"/>
    <col min="43" max="45" width="11.6640625" style="2" hidden="1" customWidth="1" outlineLevel="1"/>
    <col min="46" max="48" width="12.33203125" style="2" hidden="1" customWidth="1" outlineLevel="1"/>
    <col min="49" max="49" width="12.33203125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2.33203125" style="2" customWidth="1"/>
    <col min="58" max="58" width="6.1640625" style="2" customWidth="1"/>
    <col min="59" max="59" width="5.6640625" style="2" customWidth="1"/>
    <col min="60" max="60" width="12.33203125" style="2" customWidth="1"/>
    <col min="61" max="61" width="5.5" style="2" customWidth="1"/>
    <col min="62" max="62" width="5.6640625" style="2" customWidth="1"/>
    <col min="63" max="63" width="12.33203125" style="2" customWidth="1"/>
    <col min="64" max="64" width="5.5" style="2" customWidth="1"/>
    <col min="65" max="65" width="5.6640625" style="2" customWidth="1"/>
    <col min="66" max="66" width="12.33203125" style="2" customWidth="1"/>
    <col min="67" max="67" width="17.6640625" style="2" customWidth="1"/>
    <col min="68" max="68" width="6.5" style="2" customWidth="1"/>
    <col min="69" max="69" width="8.83203125" style="2" customWidth="1"/>
    <col min="70" max="70" width="5" style="2" hidden="1" customWidth="1" outlineLevel="1"/>
    <col min="71" max="71" width="12.83203125" style="2" hidden="1" customWidth="1" outlineLevel="1"/>
    <col min="72" max="72" width="11.5" style="2" customWidth="1" collapsed="1"/>
    <col min="73" max="74" width="11.5" style="2" customWidth="1"/>
    <col min="75" max="75" width="15.6640625" style="2" bestFit="1" customWidth="1"/>
    <col min="76" max="76" width="11.5" style="2" customWidth="1"/>
    <col min="77" max="77" width="16.5" style="2" bestFit="1" customWidth="1"/>
    <col min="78" max="78" width="11.5" style="2" customWidth="1"/>
    <col min="79" max="79" width="15.83203125" style="2" bestFit="1" customWidth="1"/>
    <col min="80" max="298" width="11.5" style="2" customWidth="1"/>
    <col min="299" max="16384" width="11.5" style="3"/>
  </cols>
  <sheetData>
    <row r="1" spans="1:78" ht="52" x14ac:dyDescent="0.15">
      <c r="A1" s="96" t="s">
        <v>24</v>
      </c>
      <c r="B1" s="96" t="s">
        <v>65</v>
      </c>
      <c r="C1" s="97"/>
      <c r="D1" s="360" t="s">
        <v>25</v>
      </c>
      <c r="E1" s="361" t="s">
        <v>784</v>
      </c>
      <c r="F1" s="360" t="s">
        <v>26</v>
      </c>
      <c r="G1" s="360" t="s">
        <v>27</v>
      </c>
      <c r="H1" s="360" t="s">
        <v>28</v>
      </c>
      <c r="I1" s="360" t="s">
        <v>1047</v>
      </c>
      <c r="J1" s="360" t="s">
        <v>1048</v>
      </c>
      <c r="K1" s="360" t="s">
        <v>1049</v>
      </c>
      <c r="L1" s="360" t="s">
        <v>1050</v>
      </c>
      <c r="M1" s="402" t="s">
        <v>29</v>
      </c>
      <c r="N1" s="403" t="s">
        <v>30</v>
      </c>
      <c r="O1" s="364" t="s">
        <v>785</v>
      </c>
      <c r="P1" s="364" t="s">
        <v>786</v>
      </c>
      <c r="Q1" s="404" t="s">
        <v>31</v>
      </c>
      <c r="R1" s="322"/>
      <c r="S1" s="322"/>
      <c r="T1" s="322"/>
      <c r="U1" s="322"/>
      <c r="V1" s="323"/>
      <c r="W1" s="323"/>
      <c r="X1" s="323"/>
      <c r="Y1" s="323"/>
      <c r="Z1" s="323"/>
      <c r="AA1" s="323"/>
      <c r="AB1" s="323"/>
      <c r="AC1" s="323"/>
      <c r="AD1" s="365" t="s">
        <v>4</v>
      </c>
      <c r="AE1" s="366" t="s">
        <v>5</v>
      </c>
      <c r="AF1" s="367"/>
      <c r="AG1" s="367"/>
      <c r="AH1" s="367"/>
      <c r="AI1" s="367"/>
      <c r="AJ1" s="561"/>
      <c r="AK1" s="562"/>
      <c r="AL1" s="35"/>
      <c r="AM1" s="35"/>
      <c r="AN1" s="367" t="s">
        <v>32</v>
      </c>
      <c r="AO1" s="367"/>
      <c r="AP1" s="367"/>
      <c r="AQ1" s="367"/>
      <c r="AR1" s="367" t="s">
        <v>33</v>
      </c>
      <c r="AS1" s="367"/>
      <c r="AT1" s="368"/>
      <c r="AU1" s="368"/>
      <c r="AV1" s="368" t="s">
        <v>789</v>
      </c>
      <c r="AW1" s="368" t="s">
        <v>34</v>
      </c>
      <c r="AX1" s="338" t="s">
        <v>35</v>
      </c>
      <c r="AY1" s="339"/>
      <c r="AZ1" s="340"/>
      <c r="BA1" s="340"/>
      <c r="BB1" s="340"/>
      <c r="BC1" s="369" t="s">
        <v>4</v>
      </c>
      <c r="BD1" s="370" t="s">
        <v>5</v>
      </c>
      <c r="BE1" s="371" t="s">
        <v>34</v>
      </c>
      <c r="BF1" s="560" t="s">
        <v>1004</v>
      </c>
      <c r="BG1" s="373" t="s">
        <v>5</v>
      </c>
      <c r="BH1" s="374" t="s">
        <v>34</v>
      </c>
      <c r="BI1" s="372" t="s">
        <v>36</v>
      </c>
      <c r="BJ1" s="373" t="s">
        <v>5</v>
      </c>
      <c r="BK1" s="374" t="s">
        <v>34</v>
      </c>
      <c r="BL1" s="372" t="s">
        <v>787</v>
      </c>
      <c r="BM1" s="373" t="s">
        <v>5</v>
      </c>
      <c r="BN1" s="374" t="s">
        <v>34</v>
      </c>
      <c r="BO1" s="375" t="s">
        <v>3</v>
      </c>
      <c r="BP1" s="376" t="s">
        <v>4</v>
      </c>
      <c r="BQ1" s="377" t="s">
        <v>5</v>
      </c>
      <c r="BR1" s="378" t="s">
        <v>37</v>
      </c>
      <c r="BS1" s="300"/>
    </row>
    <row r="2" spans="1:78" ht="13" customHeight="1" x14ac:dyDescent="0.15">
      <c r="A2" s="98"/>
      <c r="B2" s="39"/>
      <c r="C2" s="4"/>
      <c r="D2" s="309"/>
      <c r="E2" s="309"/>
      <c r="F2" s="309"/>
      <c r="G2" s="309"/>
      <c r="H2" s="309"/>
      <c r="I2" s="307"/>
      <c r="J2" s="307"/>
      <c r="K2" s="307"/>
      <c r="L2" s="307"/>
      <c r="M2" s="308"/>
      <c r="N2" s="318" t="s">
        <v>765</v>
      </c>
      <c r="O2" s="349"/>
      <c r="P2" s="405"/>
      <c r="Q2" s="406" t="s">
        <v>38</v>
      </c>
      <c r="R2" s="350" t="s">
        <v>39</v>
      </c>
      <c r="S2" s="350" t="s">
        <v>40</v>
      </c>
      <c r="T2" s="350" t="s">
        <v>41</v>
      </c>
      <c r="U2" s="350" t="s">
        <v>42</v>
      </c>
      <c r="V2" s="350" t="s">
        <v>43</v>
      </c>
      <c r="W2" s="350" t="s">
        <v>44</v>
      </c>
      <c r="X2" s="350" t="s">
        <v>45</v>
      </c>
      <c r="Y2" s="350" t="s">
        <v>46</v>
      </c>
      <c r="Z2" s="350" t="s">
        <v>47</v>
      </c>
      <c r="AA2" s="350" t="s">
        <v>48</v>
      </c>
      <c r="AB2" s="347"/>
      <c r="AC2" s="347"/>
      <c r="AD2" s="319"/>
      <c r="AE2" s="311"/>
      <c r="AF2" s="311"/>
      <c r="AG2" s="311"/>
      <c r="AH2" s="311"/>
      <c r="AI2" s="311"/>
      <c r="AJ2" s="311"/>
      <c r="AK2" s="41"/>
      <c r="AL2" s="41"/>
      <c r="AM2" s="311"/>
      <c r="AN2" s="311"/>
      <c r="AO2" s="311"/>
      <c r="AP2" s="311"/>
      <c r="AQ2" s="311"/>
      <c r="AR2" s="311"/>
      <c r="AS2" s="311"/>
      <c r="AT2" s="312"/>
      <c r="AU2" s="312"/>
      <c r="AV2" s="337"/>
      <c r="AW2" s="337"/>
      <c r="AX2" s="335" t="s">
        <v>49</v>
      </c>
      <c r="AY2" s="335" t="s">
        <v>41</v>
      </c>
      <c r="AZ2" s="335" t="s">
        <v>40</v>
      </c>
      <c r="BA2" s="335" t="s">
        <v>50</v>
      </c>
      <c r="BB2" s="335" t="s">
        <v>47</v>
      </c>
      <c r="BC2" s="319"/>
      <c r="BD2" s="311"/>
      <c r="BE2" s="313"/>
      <c r="BF2" s="380"/>
      <c r="BG2" s="311"/>
      <c r="BH2" s="313"/>
      <c r="BI2" s="380"/>
      <c r="BJ2" s="311"/>
      <c r="BK2" s="313"/>
      <c r="BL2" s="380"/>
      <c r="BM2" s="311"/>
      <c r="BN2" s="313"/>
      <c r="BO2" s="314"/>
      <c r="BP2" s="315"/>
      <c r="BQ2" s="316"/>
      <c r="BR2" s="317"/>
      <c r="BS2" s="301"/>
    </row>
    <row r="3" spans="1:78" ht="13" customHeight="1" x14ac:dyDescent="0.15">
      <c r="A3" s="307"/>
      <c r="B3" s="308"/>
      <c r="C3" s="4"/>
      <c r="D3" s="309"/>
      <c r="E3" s="309"/>
      <c r="F3" s="309"/>
      <c r="G3" s="309"/>
      <c r="H3" s="309"/>
      <c r="I3" s="307"/>
      <c r="J3" s="307"/>
      <c r="K3" s="307"/>
      <c r="L3" s="307"/>
      <c r="M3" s="308"/>
      <c r="N3" s="318" t="s">
        <v>431</v>
      </c>
      <c r="O3" s="349"/>
      <c r="P3" s="405"/>
      <c r="Q3" s="406" t="s">
        <v>768</v>
      </c>
      <c r="R3" s="350" t="s">
        <v>770</v>
      </c>
      <c r="S3" s="350" t="s">
        <v>766</v>
      </c>
      <c r="T3" s="350" t="s">
        <v>771</v>
      </c>
      <c r="U3" s="350" t="s">
        <v>775</v>
      </c>
      <c r="V3" s="350" t="s">
        <v>774</v>
      </c>
      <c r="W3" s="350" t="s">
        <v>772</v>
      </c>
      <c r="X3" s="350" t="s">
        <v>776</v>
      </c>
      <c r="Y3" s="350" t="s">
        <v>769</v>
      </c>
      <c r="Z3" s="350" t="s">
        <v>767</v>
      </c>
      <c r="AA3" s="350" t="s">
        <v>773</v>
      </c>
      <c r="AB3" s="335" t="s">
        <v>432</v>
      </c>
      <c r="AC3" s="336" t="s">
        <v>433</v>
      </c>
      <c r="AD3" s="319"/>
      <c r="AE3" s="311"/>
      <c r="AF3" s="311"/>
      <c r="AG3" s="311"/>
      <c r="AH3" s="311"/>
      <c r="AI3" s="311"/>
      <c r="AJ3" s="311"/>
      <c r="AK3" s="41"/>
      <c r="AL3" s="41"/>
      <c r="AM3" s="311"/>
      <c r="AN3" s="311"/>
      <c r="AO3" s="311"/>
      <c r="AP3" s="311"/>
      <c r="AQ3" s="311"/>
      <c r="AR3" s="311"/>
      <c r="AS3" s="311"/>
      <c r="AT3" s="312"/>
      <c r="AU3" s="312"/>
      <c r="AV3" s="337"/>
      <c r="AW3" s="337"/>
      <c r="AX3" s="335"/>
      <c r="AY3" s="335"/>
      <c r="AZ3" s="335"/>
      <c r="BA3" s="335"/>
      <c r="BB3" s="335"/>
      <c r="BC3" s="319"/>
      <c r="BD3" s="311"/>
      <c r="BE3" s="313"/>
      <c r="BF3" s="310"/>
      <c r="BG3" s="311"/>
      <c r="BH3" s="313"/>
      <c r="BI3" s="310"/>
      <c r="BJ3" s="311"/>
      <c r="BK3" s="313"/>
      <c r="BL3" s="310"/>
      <c r="BM3" s="311"/>
      <c r="BN3" s="313"/>
      <c r="BO3" s="314"/>
      <c r="BP3" s="315"/>
      <c r="BQ3" s="316"/>
      <c r="BR3" s="317"/>
      <c r="BS3" s="301"/>
    </row>
    <row r="4" spans="1:78" ht="13" customHeight="1" x14ac:dyDescent="0.15">
      <c r="A4" s="98"/>
      <c r="B4" s="39"/>
      <c r="C4" s="4"/>
      <c r="D4" s="309"/>
      <c r="E4" s="309"/>
      <c r="F4" s="309"/>
      <c r="G4" s="309"/>
      <c r="H4" s="309"/>
      <c r="I4" s="307"/>
      <c r="J4" s="307"/>
      <c r="K4" s="307"/>
      <c r="L4" s="307"/>
      <c r="M4" s="308"/>
      <c r="N4" s="318" t="s">
        <v>1264</v>
      </c>
      <c r="O4" s="351"/>
      <c r="P4" s="407"/>
      <c r="Q4" s="408" t="s">
        <v>51</v>
      </c>
      <c r="R4" s="352" t="s">
        <v>471</v>
      </c>
      <c r="S4" s="352" t="s">
        <v>501</v>
      </c>
      <c r="T4" s="352" t="s">
        <v>500</v>
      </c>
      <c r="U4" s="352" t="s">
        <v>52</v>
      </c>
      <c r="V4" s="352" t="s">
        <v>409</v>
      </c>
      <c r="W4" s="352"/>
      <c r="X4" s="352" t="s">
        <v>503</v>
      </c>
      <c r="Y4" s="352" t="s">
        <v>504</v>
      </c>
      <c r="Z4" s="352" t="s">
        <v>474</v>
      </c>
      <c r="AA4" s="352"/>
      <c r="AB4" s="336"/>
      <c r="AC4" s="336" t="s">
        <v>1119</v>
      </c>
      <c r="AD4" s="319"/>
      <c r="AE4" s="311"/>
      <c r="AF4" s="311"/>
      <c r="AG4" s="311"/>
      <c r="AH4" s="311"/>
      <c r="AI4" s="311"/>
      <c r="AJ4" s="311"/>
      <c r="AK4" s="41"/>
      <c r="AL4" s="41"/>
      <c r="AM4" s="311"/>
      <c r="AN4" s="311"/>
      <c r="AO4" s="311"/>
      <c r="AP4" s="311"/>
      <c r="AQ4" s="311"/>
      <c r="AR4" s="311"/>
      <c r="AS4" s="311"/>
      <c r="AT4" s="312"/>
      <c r="AU4" s="312"/>
      <c r="AV4" s="337"/>
      <c r="AW4" s="337"/>
      <c r="AX4" s="336" t="s">
        <v>866</v>
      </c>
      <c r="AY4" s="336" t="s">
        <v>502</v>
      </c>
      <c r="AZ4" s="336"/>
      <c r="BA4" s="336"/>
      <c r="BB4" s="336" t="s">
        <v>516</v>
      </c>
      <c r="BC4" s="319"/>
      <c r="BD4" s="311"/>
      <c r="BE4" s="313"/>
      <c r="BF4" s="409"/>
      <c r="BG4" s="311"/>
      <c r="BH4" s="313"/>
      <c r="BI4" s="409"/>
      <c r="BJ4" s="311"/>
      <c r="BK4" s="313"/>
      <c r="BL4" s="409"/>
      <c r="BM4" s="311"/>
      <c r="BN4" s="313"/>
      <c r="BO4" s="314"/>
      <c r="BP4" s="315"/>
      <c r="BQ4" s="316"/>
      <c r="BR4" s="317"/>
      <c r="BS4" s="301"/>
    </row>
    <row r="5" spans="1:78" ht="14.25" customHeight="1" x14ac:dyDescent="0.15">
      <c r="A5" s="99"/>
      <c r="B5" s="54"/>
      <c r="C5" s="5"/>
      <c r="D5" s="43"/>
      <c r="E5" s="384"/>
      <c r="F5" s="43"/>
      <c r="G5" s="43"/>
      <c r="H5" s="43"/>
      <c r="I5" s="384"/>
      <c r="J5" s="384"/>
      <c r="K5" s="384"/>
      <c r="L5" s="384"/>
      <c r="M5" s="43"/>
      <c r="N5" s="43"/>
      <c r="O5" s="385"/>
      <c r="P5" s="385"/>
      <c r="Q5" s="324">
        <f t="shared" ref="Q5:AC5" si="0">SUMPRODUCT(Q6:Q80,$N6:$N80)</f>
        <v>0</v>
      </c>
      <c r="R5" s="325">
        <f t="shared" si="0"/>
        <v>0</v>
      </c>
      <c r="S5" s="326">
        <f t="shared" si="0"/>
        <v>0</v>
      </c>
      <c r="T5" s="327">
        <f t="shared" si="0"/>
        <v>0</v>
      </c>
      <c r="U5" s="328">
        <f t="shared" si="0"/>
        <v>0</v>
      </c>
      <c r="V5" s="329">
        <f t="shared" si="0"/>
        <v>0</v>
      </c>
      <c r="W5" s="330">
        <f t="shared" si="0"/>
        <v>0</v>
      </c>
      <c r="X5" s="331">
        <f t="shared" si="0"/>
        <v>0</v>
      </c>
      <c r="Y5" s="332">
        <f t="shared" si="0"/>
        <v>0</v>
      </c>
      <c r="Z5" s="333">
        <f t="shared" si="0"/>
        <v>0</v>
      </c>
      <c r="AA5" s="334">
        <f t="shared" si="0"/>
        <v>0</v>
      </c>
      <c r="AB5" s="346">
        <f t="shared" si="0"/>
        <v>0</v>
      </c>
      <c r="AC5" s="346">
        <f t="shared" si="0"/>
        <v>0</v>
      </c>
      <c r="AD5" s="44">
        <f>SUM(AD6:AD80)</f>
        <v>0</v>
      </c>
      <c r="AE5" s="44">
        <f>SUM(AE6:AE80)</f>
        <v>0</v>
      </c>
      <c r="AF5" s="43"/>
      <c r="AG5" s="43"/>
      <c r="AH5" s="43"/>
      <c r="AI5" s="43"/>
      <c r="AJ5" s="384"/>
      <c r="AK5" s="43"/>
      <c r="AL5" s="43"/>
      <c r="AM5" s="384"/>
      <c r="AN5" s="43"/>
      <c r="AO5" s="384"/>
      <c r="AP5" s="384"/>
      <c r="AQ5" s="384"/>
      <c r="AR5" s="43"/>
      <c r="AS5" s="43"/>
      <c r="AT5" s="44"/>
      <c r="AU5" s="44"/>
      <c r="AV5" s="44" t="s">
        <v>53</v>
      </c>
      <c r="AW5" s="401"/>
      <c r="AX5" s="341">
        <f>SUMPRODUCT(AX6:AX80,$N6:$N80)</f>
        <v>0</v>
      </c>
      <c r="AY5" s="342">
        <f>SUMPRODUCT(AY6:AY80,$N6:$N80)</f>
        <v>0</v>
      </c>
      <c r="AZ5" s="343">
        <f>SUMPRODUCT(AZ6:AZ80,$N6:$N80)</f>
        <v>0</v>
      </c>
      <c r="BA5" s="344">
        <f>SUMPRODUCT(BA6:BA80,$N6:$N80)</f>
        <v>0</v>
      </c>
      <c r="BB5" s="345">
        <f>SUMPRODUCT(BB6:BB80,$N6:$N80)</f>
        <v>0</v>
      </c>
      <c r="BC5" s="43">
        <f>SUM(BC6:BC80)</f>
        <v>0</v>
      </c>
      <c r="BD5" s="43">
        <f>SUM(BD6:BD80)</f>
        <v>0</v>
      </c>
      <c r="BE5" s="45" t="s">
        <v>53</v>
      </c>
      <c r="BF5" s="43">
        <f>SUMPRODUCT(BF6:BF80,$N6:$N80)</f>
        <v>0</v>
      </c>
      <c r="BG5" s="43">
        <f>SUM(BG6:BG80)</f>
        <v>0</v>
      </c>
      <c r="BH5" s="45" t="s">
        <v>53</v>
      </c>
      <c r="BI5" s="43">
        <f>SUMPRODUCT(BI6:BI80,$N6:$N80)</f>
        <v>0</v>
      </c>
      <c r="BJ5" s="43">
        <f>SUM(BJ6:BJ80)</f>
        <v>0</v>
      </c>
      <c r="BK5" s="45" t="s">
        <v>53</v>
      </c>
      <c r="BL5" s="43">
        <f>SUMPRODUCT(BL6:BL80,$N6:$N80)</f>
        <v>0</v>
      </c>
      <c r="BM5" s="43">
        <f>SUM(BM6:BM80)</f>
        <v>0</v>
      </c>
      <c r="BN5" s="45" t="s">
        <v>53</v>
      </c>
      <c r="BO5" s="465">
        <f>SUM(BO6:BO80)</f>
        <v>0</v>
      </c>
      <c r="BP5" s="37">
        <f>SUM(BP6:BP80)</f>
        <v>0</v>
      </c>
      <c r="BQ5" s="37">
        <f>SUM(BQ6:BQ80)</f>
        <v>0</v>
      </c>
      <c r="BR5" s="46">
        <f>ROWS(BR6:BR80)</f>
        <v>75</v>
      </c>
      <c r="BS5" s="302"/>
    </row>
    <row r="6" spans="1:78" ht="13" customHeight="1" x14ac:dyDescent="0.15">
      <c r="A6" s="47"/>
      <c r="B6" s="20"/>
      <c r="C6" s="21"/>
      <c r="D6" s="43"/>
      <c r="E6" s="384"/>
      <c r="F6" s="43"/>
      <c r="G6" s="43"/>
      <c r="H6" s="43"/>
      <c r="I6" s="384"/>
      <c r="J6" s="384"/>
      <c r="K6" s="384"/>
      <c r="L6" s="384"/>
      <c r="M6" s="43"/>
      <c r="N6" s="43"/>
      <c r="O6" s="384"/>
      <c r="P6" s="384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380"/>
      <c r="AK6" s="40"/>
      <c r="AL6" s="40"/>
      <c r="AM6" s="380"/>
      <c r="AN6" s="40"/>
      <c r="AO6" s="380"/>
      <c r="AP6" s="380"/>
      <c r="AQ6" s="380"/>
      <c r="AR6" s="40"/>
      <c r="AS6" s="40"/>
      <c r="AT6" s="40"/>
      <c r="AU6" s="40"/>
      <c r="AV6" s="40"/>
      <c r="AW6" s="380"/>
      <c r="AX6" s="40"/>
      <c r="AY6" s="40"/>
      <c r="AZ6" s="40"/>
      <c r="BA6" s="40"/>
      <c r="BB6" s="40"/>
      <c r="BC6" s="48"/>
      <c r="BD6" s="48"/>
      <c r="BE6" s="48"/>
      <c r="BF6" s="40"/>
      <c r="BG6" s="48"/>
      <c r="BH6" s="48"/>
      <c r="BI6" s="40"/>
      <c r="BJ6" s="48"/>
      <c r="BK6" s="48"/>
      <c r="BL6" s="40"/>
      <c r="BM6" s="48"/>
      <c r="BN6" s="48"/>
      <c r="BO6" s="49"/>
      <c r="BP6" s="47"/>
      <c r="BQ6" s="47"/>
      <c r="BR6" s="50"/>
      <c r="BS6" s="4"/>
    </row>
    <row r="7" spans="1:78" ht="17" x14ac:dyDescent="0.2">
      <c r="A7" s="78"/>
      <c r="B7" s="191"/>
      <c r="C7" s="288" t="s">
        <v>493</v>
      </c>
      <c r="D7" s="79"/>
      <c r="E7" s="214"/>
      <c r="F7" s="79"/>
      <c r="G7" s="79"/>
      <c r="H7" s="79"/>
      <c r="I7" s="79"/>
      <c r="J7" s="79"/>
      <c r="K7" s="79"/>
      <c r="L7" s="79"/>
      <c r="M7" s="79"/>
      <c r="N7" s="80"/>
      <c r="O7" s="275"/>
      <c r="P7" s="275"/>
      <c r="Q7" s="250"/>
      <c r="R7" s="81"/>
      <c r="S7" s="81"/>
      <c r="T7" s="81"/>
      <c r="U7" s="82"/>
      <c r="V7" s="81"/>
      <c r="W7" s="81"/>
      <c r="X7" s="83"/>
      <c r="Y7" s="81"/>
      <c r="Z7" s="83"/>
      <c r="AA7" s="83"/>
      <c r="AB7" s="439"/>
      <c r="AC7" s="439"/>
      <c r="AD7" s="84"/>
      <c r="AE7" s="84"/>
      <c r="AF7" s="84"/>
      <c r="AG7" s="84"/>
      <c r="AH7" s="84"/>
      <c r="AI7" s="84"/>
      <c r="AJ7" s="398"/>
      <c r="AK7" s="84"/>
      <c r="AL7" s="398"/>
      <c r="AM7" s="398"/>
      <c r="AN7" s="398"/>
      <c r="AO7" s="398"/>
      <c r="AP7" s="398"/>
      <c r="AQ7" s="398"/>
      <c r="AR7" s="398"/>
      <c r="AS7" s="398"/>
      <c r="AT7" s="398"/>
      <c r="AU7" s="398"/>
      <c r="AV7" s="398"/>
      <c r="AW7" s="398"/>
      <c r="AX7" s="439"/>
      <c r="AY7" s="439"/>
      <c r="AZ7" s="439"/>
      <c r="BA7" s="439"/>
      <c r="BB7" s="439"/>
      <c r="BC7" s="398"/>
      <c r="BD7" s="398"/>
      <c r="BE7" s="398"/>
      <c r="BF7" s="439"/>
      <c r="BG7" s="398"/>
      <c r="BH7" s="398"/>
      <c r="BI7" s="439"/>
      <c r="BJ7" s="398"/>
      <c r="BK7" s="398"/>
      <c r="BL7" s="439"/>
      <c r="BM7" s="398"/>
      <c r="BN7" s="398"/>
      <c r="BO7" s="398"/>
      <c r="BP7" s="398"/>
      <c r="BQ7" s="88"/>
      <c r="BR7" s="89"/>
      <c r="BS7" s="303"/>
      <c r="BT7" s="298"/>
      <c r="BU7" s="298"/>
      <c r="BV7" s="298"/>
      <c r="BW7" s="298"/>
      <c r="BX7" s="299"/>
      <c r="BY7" s="299"/>
      <c r="BZ7" s="298"/>
    </row>
    <row r="8" spans="1:78" ht="12.75" customHeight="1" x14ac:dyDescent="0.15">
      <c r="A8" s="51" t="str">
        <f t="shared" ref="A8:A10" si="1">"AX1"&amp;REPT(0,4-LEN(BR8))&amp;BR8</f>
        <v>AX12198</v>
      </c>
      <c r="B8" s="270" t="s">
        <v>493</v>
      </c>
      <c r="C8" s="270" t="s">
        <v>924</v>
      </c>
      <c r="D8" s="270" t="s">
        <v>470</v>
      </c>
      <c r="E8" s="396"/>
      <c r="F8" s="129" t="s">
        <v>358</v>
      </c>
      <c r="G8" s="55" t="s">
        <v>63</v>
      </c>
      <c r="H8" s="129" t="s">
        <v>91</v>
      </c>
      <c r="I8" s="230" t="s">
        <v>1054</v>
      </c>
      <c r="J8" s="590" t="s">
        <v>1062</v>
      </c>
      <c r="K8" s="590" t="s">
        <v>1057</v>
      </c>
      <c r="L8" s="230" t="s">
        <v>1055</v>
      </c>
      <c r="M8" s="55">
        <v>0.4536</v>
      </c>
      <c r="N8" s="51">
        <v>15</v>
      </c>
      <c r="O8" s="217"/>
      <c r="P8" s="217"/>
      <c r="Q8" s="56"/>
      <c r="R8" s="57"/>
      <c r="S8" s="58"/>
      <c r="T8" s="59"/>
      <c r="U8" s="60"/>
      <c r="V8" s="61"/>
      <c r="W8" s="496"/>
      <c r="X8" s="63"/>
      <c r="Y8" s="64"/>
      <c r="Z8" s="65"/>
      <c r="AA8" s="497"/>
      <c r="AB8" s="395"/>
      <c r="AC8" s="444"/>
      <c r="AD8" s="220">
        <f t="shared" ref="AD8:AD41" si="2">SUM(Q8:AC8)</f>
        <v>0</v>
      </c>
      <c r="AE8" s="68">
        <f t="shared" ref="AE8:AE10" si="3">N8*AD8</f>
        <v>0</v>
      </c>
      <c r="AF8" s="69"/>
      <c r="AG8" s="69"/>
      <c r="AH8" s="70"/>
      <c r="AI8" s="159"/>
      <c r="AJ8" s="399"/>
      <c r="AK8" s="159"/>
      <c r="AL8" s="495"/>
      <c r="AM8" s="489"/>
      <c r="AN8" s="212">
        <v>159</v>
      </c>
      <c r="AO8" s="213"/>
      <c r="AP8" s="213"/>
      <c r="AQ8" s="70"/>
      <c r="AR8" s="69">
        <v>129</v>
      </c>
      <c r="AS8" s="69"/>
      <c r="AT8" s="493"/>
      <c r="AU8" s="494"/>
      <c r="AV8" s="494">
        <f t="shared" ref="AV8:AV39" si="4">IF(OrderFormType="Wholesale",CEILING(AR8*ExchRate,ExchRateRoundUpTo),CEILING(AN8*ExchRate,ExchRateRoundUpTo)/1.22)</f>
        <v>129</v>
      </c>
      <c r="AW8" s="490">
        <f t="shared" ref="AW8:AW39" si="5">AV8*(1+AO8+AP8)</f>
        <v>129</v>
      </c>
      <c r="AX8" s="240"/>
      <c r="AY8" s="241"/>
      <c r="AZ8" s="441"/>
      <c r="BA8" s="442"/>
      <c r="BB8" s="443"/>
      <c r="BC8" s="52">
        <f t="shared" ref="BC8:BC39" si="6">SUM(AX8:BB8)</f>
        <v>0</v>
      </c>
      <c r="BD8" s="51">
        <f t="shared" ref="BD8:BD39" si="7">N8*BC8</f>
        <v>0</v>
      </c>
      <c r="BE8" s="491">
        <f t="shared" ref="BE8:BE39" si="8">AV8*(1+AO8+AP8)</f>
        <v>129</v>
      </c>
      <c r="BF8" s="395"/>
      <c r="BG8" s="217">
        <f t="shared" ref="BG8:BG41" si="9">$N8*BF8</f>
        <v>0</v>
      </c>
      <c r="BH8" s="491">
        <f t="shared" ref="BH8:BH39" si="10">$AV8*(1.1+$AO8+$AP8)</f>
        <v>141.9</v>
      </c>
      <c r="BI8" s="395"/>
      <c r="BJ8" s="51">
        <f t="shared" ref="BJ8:BJ39" si="11">N8*BI8</f>
        <v>0</v>
      </c>
      <c r="BK8" s="491">
        <f t="shared" ref="BK8:BK39" si="12">AV8*(1.15+AO8+AP8)</f>
        <v>148.35</v>
      </c>
      <c r="BL8" s="395"/>
      <c r="BM8" s="217">
        <f t="shared" ref="BM8:BM39" si="13">N8*BL8</f>
        <v>0</v>
      </c>
      <c r="BN8" s="491">
        <f t="shared" ref="BN8:BN39" si="14">AV8*(1.2+AO8+AP8)</f>
        <v>154.79999999999998</v>
      </c>
      <c r="BO8" s="392">
        <f t="shared" ref="BO8:BO39" si="15">(AD8*AW8)+(BC8*BE8)+(BF8*BH8)+(BI8*BK8)+(BL8*BN8)</f>
        <v>0</v>
      </c>
      <c r="BP8" s="217">
        <f t="shared" ref="BP8:BP39" si="16">AD8+BC8+BF8+BI8+BL8</f>
        <v>0</v>
      </c>
      <c r="BQ8" s="51">
        <f t="shared" ref="BQ8:BQ39" si="17">N8*BP8</f>
        <v>0</v>
      </c>
      <c r="BR8" s="77">
        <v>2198</v>
      </c>
      <c r="BS8" s="303"/>
      <c r="BT8" s="298"/>
      <c r="BU8" s="298"/>
      <c r="BV8" s="298"/>
      <c r="BW8" s="298"/>
      <c r="BX8" s="299"/>
      <c r="BY8" s="299"/>
      <c r="BZ8" s="298"/>
    </row>
    <row r="9" spans="1:78" ht="12.75" customHeight="1" x14ac:dyDescent="0.15">
      <c r="A9" s="51" t="str">
        <f t="shared" si="1"/>
        <v>AX12199</v>
      </c>
      <c r="B9" s="270" t="s">
        <v>493</v>
      </c>
      <c r="C9" s="270" t="s">
        <v>923</v>
      </c>
      <c r="D9" s="270" t="s">
        <v>470</v>
      </c>
      <c r="E9" s="396"/>
      <c r="F9" s="129" t="s">
        <v>358</v>
      </c>
      <c r="G9" s="55" t="s">
        <v>63</v>
      </c>
      <c r="H9" s="129" t="s">
        <v>313</v>
      </c>
      <c r="I9" s="230" t="s">
        <v>1054</v>
      </c>
      <c r="J9" s="590" t="s">
        <v>1062</v>
      </c>
      <c r="K9" s="590" t="s">
        <v>1057</v>
      </c>
      <c r="L9" s="230" t="s">
        <v>1055</v>
      </c>
      <c r="M9" s="55">
        <v>0.72576000000000007</v>
      </c>
      <c r="N9" s="51">
        <v>15</v>
      </c>
      <c r="O9" s="217"/>
      <c r="P9" s="217"/>
      <c r="Q9" s="56"/>
      <c r="R9" s="57"/>
      <c r="S9" s="58"/>
      <c r="T9" s="59"/>
      <c r="U9" s="60"/>
      <c r="V9" s="61"/>
      <c r="W9" s="496"/>
      <c r="X9" s="63"/>
      <c r="Y9" s="64"/>
      <c r="Z9" s="65"/>
      <c r="AA9" s="497"/>
      <c r="AB9" s="395"/>
      <c r="AC9" s="444"/>
      <c r="AD9" s="220">
        <f t="shared" si="2"/>
        <v>0</v>
      </c>
      <c r="AE9" s="68">
        <f t="shared" si="3"/>
        <v>0</v>
      </c>
      <c r="AF9" s="69"/>
      <c r="AG9" s="69"/>
      <c r="AH9" s="70"/>
      <c r="AI9" s="159"/>
      <c r="AJ9" s="399"/>
      <c r="AK9" s="159"/>
      <c r="AL9" s="495"/>
      <c r="AM9" s="489"/>
      <c r="AN9" s="212">
        <v>179</v>
      </c>
      <c r="AO9" s="213"/>
      <c r="AP9" s="213"/>
      <c r="AQ9" s="70"/>
      <c r="AR9" s="69">
        <v>144</v>
      </c>
      <c r="AS9" s="69"/>
      <c r="AT9" s="493"/>
      <c r="AU9" s="494"/>
      <c r="AV9" s="494">
        <f t="shared" si="4"/>
        <v>144</v>
      </c>
      <c r="AW9" s="490">
        <f t="shared" si="5"/>
        <v>144</v>
      </c>
      <c r="AX9" s="240"/>
      <c r="AY9" s="241"/>
      <c r="AZ9" s="441"/>
      <c r="BA9" s="442"/>
      <c r="BB9" s="443"/>
      <c r="BC9" s="52">
        <f t="shared" si="6"/>
        <v>0</v>
      </c>
      <c r="BD9" s="51">
        <f t="shared" si="7"/>
        <v>0</v>
      </c>
      <c r="BE9" s="491">
        <f t="shared" si="8"/>
        <v>144</v>
      </c>
      <c r="BF9" s="395"/>
      <c r="BG9" s="217">
        <f t="shared" si="9"/>
        <v>0</v>
      </c>
      <c r="BH9" s="491">
        <f t="shared" si="10"/>
        <v>158.4</v>
      </c>
      <c r="BI9" s="395"/>
      <c r="BJ9" s="51">
        <f t="shared" si="11"/>
        <v>0</v>
      </c>
      <c r="BK9" s="491">
        <f t="shared" si="12"/>
        <v>165.6</v>
      </c>
      <c r="BL9" s="395"/>
      <c r="BM9" s="217">
        <f t="shared" si="13"/>
        <v>0</v>
      </c>
      <c r="BN9" s="491">
        <f t="shared" si="14"/>
        <v>172.79999999999998</v>
      </c>
      <c r="BO9" s="392">
        <f t="shared" si="15"/>
        <v>0</v>
      </c>
      <c r="BP9" s="217">
        <f t="shared" si="16"/>
        <v>0</v>
      </c>
      <c r="BQ9" s="51">
        <f t="shared" si="17"/>
        <v>0</v>
      </c>
      <c r="BR9" s="91">
        <v>2199</v>
      </c>
      <c r="BS9" s="303"/>
      <c r="BT9" s="298"/>
      <c r="BU9" s="298"/>
      <c r="BV9" s="298"/>
      <c r="BW9" s="298"/>
      <c r="BX9" s="299"/>
      <c r="BY9" s="299"/>
      <c r="BZ9" s="298"/>
    </row>
    <row r="10" spans="1:78" ht="12.75" customHeight="1" x14ac:dyDescent="0.15">
      <c r="A10" s="51" t="str">
        <f t="shared" si="1"/>
        <v>AX12200</v>
      </c>
      <c r="B10" s="270" t="s">
        <v>493</v>
      </c>
      <c r="C10" s="270" t="s">
        <v>925</v>
      </c>
      <c r="D10" s="270" t="s">
        <v>470</v>
      </c>
      <c r="E10" s="396"/>
      <c r="F10" s="129" t="s">
        <v>483</v>
      </c>
      <c r="G10" s="55" t="s">
        <v>69</v>
      </c>
      <c r="H10" s="129" t="s">
        <v>75</v>
      </c>
      <c r="I10" s="230" t="s">
        <v>1054</v>
      </c>
      <c r="J10" s="590" t="s">
        <v>1062</v>
      </c>
      <c r="K10" s="590" t="s">
        <v>1057</v>
      </c>
      <c r="L10" s="230" t="s">
        <v>1055</v>
      </c>
      <c r="M10" s="55">
        <v>1.3834799999999998</v>
      </c>
      <c r="N10" s="51">
        <v>15</v>
      </c>
      <c r="O10" s="217"/>
      <c r="P10" s="217"/>
      <c r="Q10" s="56"/>
      <c r="R10" s="57"/>
      <c r="S10" s="58"/>
      <c r="T10" s="59"/>
      <c r="U10" s="60"/>
      <c r="V10" s="61"/>
      <c r="W10" s="496"/>
      <c r="X10" s="63"/>
      <c r="Y10" s="64"/>
      <c r="Z10" s="65"/>
      <c r="AA10" s="497"/>
      <c r="AB10" s="395"/>
      <c r="AC10" s="444"/>
      <c r="AD10" s="220">
        <f t="shared" si="2"/>
        <v>0</v>
      </c>
      <c r="AE10" s="68">
        <f t="shared" si="3"/>
        <v>0</v>
      </c>
      <c r="AF10" s="69"/>
      <c r="AG10" s="69"/>
      <c r="AH10" s="70"/>
      <c r="AI10" s="159"/>
      <c r="AJ10" s="399"/>
      <c r="AK10" s="159"/>
      <c r="AL10" s="495"/>
      <c r="AM10" s="489"/>
      <c r="AN10" s="212">
        <v>224</v>
      </c>
      <c r="AO10" s="213"/>
      <c r="AP10" s="213"/>
      <c r="AQ10" s="70"/>
      <c r="AR10" s="69">
        <v>184</v>
      </c>
      <c r="AS10" s="69"/>
      <c r="AT10" s="493"/>
      <c r="AU10" s="494"/>
      <c r="AV10" s="494">
        <f t="shared" si="4"/>
        <v>184</v>
      </c>
      <c r="AW10" s="490">
        <f t="shared" si="5"/>
        <v>184</v>
      </c>
      <c r="AX10" s="240"/>
      <c r="AY10" s="241"/>
      <c r="AZ10" s="441"/>
      <c r="BA10" s="442"/>
      <c r="BB10" s="443"/>
      <c r="BC10" s="52">
        <f t="shared" si="6"/>
        <v>0</v>
      </c>
      <c r="BD10" s="51">
        <f t="shared" si="7"/>
        <v>0</v>
      </c>
      <c r="BE10" s="491">
        <f t="shared" si="8"/>
        <v>184</v>
      </c>
      <c r="BF10" s="395"/>
      <c r="BG10" s="217">
        <f t="shared" si="9"/>
        <v>0</v>
      </c>
      <c r="BH10" s="491">
        <f t="shared" si="10"/>
        <v>202.4</v>
      </c>
      <c r="BI10" s="395"/>
      <c r="BJ10" s="51">
        <f t="shared" si="11"/>
        <v>0</v>
      </c>
      <c r="BK10" s="491">
        <f t="shared" si="12"/>
        <v>211.6</v>
      </c>
      <c r="BL10" s="395"/>
      <c r="BM10" s="217">
        <f t="shared" si="13"/>
        <v>0</v>
      </c>
      <c r="BN10" s="491">
        <f t="shared" si="14"/>
        <v>220.79999999999998</v>
      </c>
      <c r="BO10" s="392">
        <f t="shared" si="15"/>
        <v>0</v>
      </c>
      <c r="BP10" s="217">
        <f t="shared" si="16"/>
        <v>0</v>
      </c>
      <c r="BQ10" s="51">
        <f t="shared" si="17"/>
        <v>0</v>
      </c>
      <c r="BR10" s="77">
        <v>2200</v>
      </c>
      <c r="BS10" s="303"/>
      <c r="BT10" s="298"/>
      <c r="BU10" s="298"/>
      <c r="BV10" s="298"/>
      <c r="BW10" s="298"/>
      <c r="BX10" s="299"/>
      <c r="BY10" s="299"/>
      <c r="BZ10" s="298"/>
    </row>
    <row r="11" spans="1:78" ht="12.75" customHeight="1" x14ac:dyDescent="0.15">
      <c r="A11" s="51" t="str">
        <f t="shared" ref="A11" si="18">"AX1"&amp;REPT(0,4-LEN(BR11))&amp;BR11</f>
        <v>AX12249</v>
      </c>
      <c r="B11" s="270" t="s">
        <v>493</v>
      </c>
      <c r="C11" s="270" t="s">
        <v>926</v>
      </c>
      <c r="D11" s="270" t="s">
        <v>470</v>
      </c>
      <c r="E11" s="396"/>
      <c r="F11" s="129" t="s">
        <v>499</v>
      </c>
      <c r="G11" s="55" t="s">
        <v>72</v>
      </c>
      <c r="H11" s="129" t="s">
        <v>75</v>
      </c>
      <c r="I11" s="230" t="s">
        <v>1054</v>
      </c>
      <c r="J11" s="590" t="s">
        <v>1062</v>
      </c>
      <c r="K11" s="590" t="s">
        <v>1057</v>
      </c>
      <c r="L11" s="230" t="s">
        <v>1055</v>
      </c>
      <c r="M11" s="55">
        <v>2.5855000000000001</v>
      </c>
      <c r="N11" s="51">
        <v>5</v>
      </c>
      <c r="O11" s="217"/>
      <c r="P11" s="217"/>
      <c r="Q11" s="56"/>
      <c r="R11" s="57"/>
      <c r="S11" s="58"/>
      <c r="T11" s="59"/>
      <c r="U11" s="60"/>
      <c r="V11" s="61"/>
      <c r="W11" s="496"/>
      <c r="X11" s="63"/>
      <c r="Y11" s="64"/>
      <c r="Z11" s="65"/>
      <c r="AA11" s="497"/>
      <c r="AB11" s="395"/>
      <c r="AC11" s="444"/>
      <c r="AD11" s="220">
        <f t="shared" si="2"/>
        <v>0</v>
      </c>
      <c r="AE11" s="68">
        <f t="shared" ref="AE11" si="19">N11*AD11</f>
        <v>0</v>
      </c>
      <c r="AF11" s="69"/>
      <c r="AG11" s="69"/>
      <c r="AH11" s="70"/>
      <c r="AI11" s="159"/>
      <c r="AJ11" s="399"/>
      <c r="AK11" s="159"/>
      <c r="AL11" s="495"/>
      <c r="AM11" s="489"/>
      <c r="AN11" s="212">
        <v>269</v>
      </c>
      <c r="AO11" s="213"/>
      <c r="AP11" s="213"/>
      <c r="AQ11" s="70"/>
      <c r="AR11" s="69">
        <v>219</v>
      </c>
      <c r="AS11" s="69"/>
      <c r="AT11" s="493"/>
      <c r="AU11" s="494"/>
      <c r="AV11" s="494">
        <f t="shared" si="4"/>
        <v>219</v>
      </c>
      <c r="AW11" s="490">
        <f t="shared" si="5"/>
        <v>219</v>
      </c>
      <c r="AX11" s="240"/>
      <c r="AY11" s="241"/>
      <c r="AZ11" s="441"/>
      <c r="BA11" s="442"/>
      <c r="BB11" s="443"/>
      <c r="BC11" s="52">
        <f t="shared" si="6"/>
        <v>0</v>
      </c>
      <c r="BD11" s="51">
        <f t="shared" si="7"/>
        <v>0</v>
      </c>
      <c r="BE11" s="491">
        <f t="shared" si="8"/>
        <v>219</v>
      </c>
      <c r="BF11" s="395"/>
      <c r="BG11" s="217">
        <f t="shared" si="9"/>
        <v>0</v>
      </c>
      <c r="BH11" s="491">
        <f t="shared" si="10"/>
        <v>240.9</v>
      </c>
      <c r="BI11" s="395"/>
      <c r="BJ11" s="51">
        <f t="shared" si="11"/>
        <v>0</v>
      </c>
      <c r="BK11" s="491">
        <f t="shared" si="12"/>
        <v>251.85</v>
      </c>
      <c r="BL11" s="395"/>
      <c r="BM11" s="217">
        <f t="shared" si="13"/>
        <v>0</v>
      </c>
      <c r="BN11" s="491">
        <f t="shared" si="14"/>
        <v>262.8</v>
      </c>
      <c r="BO11" s="392">
        <f t="shared" si="15"/>
        <v>0</v>
      </c>
      <c r="BP11" s="217">
        <f t="shared" si="16"/>
        <v>0</v>
      </c>
      <c r="BQ11" s="51">
        <f t="shared" si="17"/>
        <v>0</v>
      </c>
      <c r="BR11" s="77">
        <v>2249</v>
      </c>
      <c r="BS11" s="303"/>
      <c r="BT11" s="298"/>
      <c r="BU11" s="298"/>
      <c r="BV11" s="298"/>
      <c r="BW11" s="298"/>
      <c r="BX11" s="299"/>
      <c r="BY11" s="299"/>
      <c r="BZ11" s="298"/>
    </row>
    <row r="12" spans="1:78" ht="12.75" customHeight="1" x14ac:dyDescent="0.15">
      <c r="A12" s="51" t="str">
        <f t="shared" ref="A12:A14" si="20">"AX1"&amp;REPT(0,4-LEN(BR12))&amp;BR12</f>
        <v>AX12185</v>
      </c>
      <c r="B12" s="270" t="s">
        <v>493</v>
      </c>
      <c r="C12" s="270" t="s">
        <v>927</v>
      </c>
      <c r="D12" s="270" t="s">
        <v>470</v>
      </c>
      <c r="E12" s="396"/>
      <c r="F12" s="53" t="s">
        <v>63</v>
      </c>
      <c r="G12" s="53" t="s">
        <v>63</v>
      </c>
      <c r="H12" s="54" t="s">
        <v>70</v>
      </c>
      <c r="I12" s="230" t="s">
        <v>1054</v>
      </c>
      <c r="J12" s="590" t="s">
        <v>1062</v>
      </c>
      <c r="K12" s="590" t="s">
        <v>1057</v>
      </c>
      <c r="L12" s="230" t="s">
        <v>1055</v>
      </c>
      <c r="M12" s="55">
        <v>1.1793392</v>
      </c>
      <c r="N12" s="51">
        <v>15</v>
      </c>
      <c r="O12" s="217"/>
      <c r="P12" s="217"/>
      <c r="Q12" s="56"/>
      <c r="R12" s="57"/>
      <c r="S12" s="58"/>
      <c r="T12" s="59"/>
      <c r="U12" s="60"/>
      <c r="V12" s="61"/>
      <c r="W12" s="496"/>
      <c r="X12" s="63"/>
      <c r="Y12" s="64"/>
      <c r="Z12" s="65"/>
      <c r="AA12" s="497"/>
      <c r="AB12" s="395"/>
      <c r="AC12" s="444"/>
      <c r="AD12" s="220">
        <f t="shared" si="2"/>
        <v>0</v>
      </c>
      <c r="AE12" s="68">
        <f t="shared" ref="AE12:AE14" si="21">N12*AD12</f>
        <v>0</v>
      </c>
      <c r="AF12" s="69"/>
      <c r="AG12" s="69"/>
      <c r="AH12" s="70"/>
      <c r="AI12" s="159"/>
      <c r="AJ12" s="399"/>
      <c r="AK12" s="159"/>
      <c r="AL12" s="495"/>
      <c r="AM12" s="489"/>
      <c r="AN12" s="212">
        <v>219</v>
      </c>
      <c r="AO12" s="213"/>
      <c r="AP12" s="213"/>
      <c r="AQ12" s="70"/>
      <c r="AR12" s="69">
        <v>179</v>
      </c>
      <c r="AS12" s="69"/>
      <c r="AT12" s="493"/>
      <c r="AU12" s="494"/>
      <c r="AV12" s="494">
        <f t="shared" si="4"/>
        <v>179</v>
      </c>
      <c r="AW12" s="490">
        <f t="shared" si="5"/>
        <v>179</v>
      </c>
      <c r="AX12" s="240"/>
      <c r="AY12" s="241"/>
      <c r="AZ12" s="441"/>
      <c r="BA12" s="442"/>
      <c r="BB12" s="443"/>
      <c r="BC12" s="52">
        <f t="shared" si="6"/>
        <v>0</v>
      </c>
      <c r="BD12" s="51">
        <f t="shared" si="7"/>
        <v>0</v>
      </c>
      <c r="BE12" s="491">
        <f t="shared" si="8"/>
        <v>179</v>
      </c>
      <c r="BF12" s="395"/>
      <c r="BG12" s="217">
        <f t="shared" si="9"/>
        <v>0</v>
      </c>
      <c r="BH12" s="491">
        <f t="shared" si="10"/>
        <v>196.9</v>
      </c>
      <c r="BI12" s="395"/>
      <c r="BJ12" s="51">
        <f t="shared" si="11"/>
        <v>0</v>
      </c>
      <c r="BK12" s="491">
        <f t="shared" si="12"/>
        <v>205.85</v>
      </c>
      <c r="BL12" s="395"/>
      <c r="BM12" s="217">
        <f t="shared" si="13"/>
        <v>0</v>
      </c>
      <c r="BN12" s="491">
        <f t="shared" si="14"/>
        <v>214.79999999999998</v>
      </c>
      <c r="BO12" s="392">
        <f t="shared" si="15"/>
        <v>0</v>
      </c>
      <c r="BP12" s="217">
        <f t="shared" si="16"/>
        <v>0</v>
      </c>
      <c r="BQ12" s="51">
        <f t="shared" si="17"/>
        <v>0</v>
      </c>
      <c r="BR12" s="91">
        <v>2185</v>
      </c>
      <c r="BS12" s="303"/>
      <c r="BT12" s="298"/>
      <c r="BU12" s="298"/>
      <c r="BV12" s="298"/>
      <c r="BW12" s="298"/>
      <c r="BX12" s="299"/>
      <c r="BY12" s="299"/>
      <c r="BZ12" s="298"/>
    </row>
    <row r="13" spans="1:78" ht="12.75" customHeight="1" x14ac:dyDescent="0.15">
      <c r="A13" s="51" t="str">
        <f t="shared" si="20"/>
        <v>AX12201</v>
      </c>
      <c r="B13" s="270" t="s">
        <v>493</v>
      </c>
      <c r="C13" s="270" t="s">
        <v>928</v>
      </c>
      <c r="D13" s="270" t="s">
        <v>470</v>
      </c>
      <c r="E13" s="396"/>
      <c r="F13" s="54" t="s">
        <v>484</v>
      </c>
      <c r="G13" s="53" t="s">
        <v>63</v>
      </c>
      <c r="H13" s="54" t="s">
        <v>91</v>
      </c>
      <c r="I13" s="230" t="s">
        <v>1054</v>
      </c>
      <c r="J13" s="590" t="s">
        <v>1062</v>
      </c>
      <c r="K13" s="590" t="s">
        <v>1057</v>
      </c>
      <c r="L13" s="230" t="s">
        <v>1055</v>
      </c>
      <c r="M13" s="55">
        <v>1.51956</v>
      </c>
      <c r="N13" s="51">
        <v>15</v>
      </c>
      <c r="O13" s="217"/>
      <c r="P13" s="217"/>
      <c r="Q13" s="56"/>
      <c r="R13" s="57"/>
      <c r="S13" s="58"/>
      <c r="T13" s="59"/>
      <c r="U13" s="60"/>
      <c r="V13" s="61"/>
      <c r="W13" s="496"/>
      <c r="X13" s="63"/>
      <c r="Y13" s="64"/>
      <c r="Z13" s="65"/>
      <c r="AA13" s="497"/>
      <c r="AB13" s="395"/>
      <c r="AC13" s="444"/>
      <c r="AD13" s="220">
        <f t="shared" si="2"/>
        <v>0</v>
      </c>
      <c r="AE13" s="68">
        <f t="shared" si="21"/>
        <v>0</v>
      </c>
      <c r="AF13" s="69"/>
      <c r="AG13" s="69"/>
      <c r="AH13" s="70"/>
      <c r="AI13" s="159"/>
      <c r="AJ13" s="399"/>
      <c r="AK13" s="159"/>
      <c r="AL13" s="495"/>
      <c r="AM13" s="489"/>
      <c r="AN13" s="212">
        <v>239</v>
      </c>
      <c r="AO13" s="213"/>
      <c r="AP13" s="213"/>
      <c r="AQ13" s="70"/>
      <c r="AR13" s="69">
        <v>194</v>
      </c>
      <c r="AS13" s="69"/>
      <c r="AT13" s="493"/>
      <c r="AU13" s="494"/>
      <c r="AV13" s="494">
        <f t="shared" si="4"/>
        <v>194</v>
      </c>
      <c r="AW13" s="490">
        <f t="shared" si="5"/>
        <v>194</v>
      </c>
      <c r="AX13" s="240"/>
      <c r="AY13" s="241"/>
      <c r="AZ13" s="441"/>
      <c r="BA13" s="442"/>
      <c r="BB13" s="443"/>
      <c r="BC13" s="52">
        <f t="shared" si="6"/>
        <v>0</v>
      </c>
      <c r="BD13" s="51">
        <f t="shared" si="7"/>
        <v>0</v>
      </c>
      <c r="BE13" s="491">
        <f t="shared" si="8"/>
        <v>194</v>
      </c>
      <c r="BF13" s="395"/>
      <c r="BG13" s="217">
        <f t="shared" si="9"/>
        <v>0</v>
      </c>
      <c r="BH13" s="491">
        <f t="shared" si="10"/>
        <v>213.4</v>
      </c>
      <c r="BI13" s="395"/>
      <c r="BJ13" s="51">
        <f t="shared" si="11"/>
        <v>0</v>
      </c>
      <c r="BK13" s="491">
        <f t="shared" si="12"/>
        <v>223.1</v>
      </c>
      <c r="BL13" s="395"/>
      <c r="BM13" s="217">
        <f t="shared" si="13"/>
        <v>0</v>
      </c>
      <c r="BN13" s="491">
        <f t="shared" si="14"/>
        <v>232.79999999999998</v>
      </c>
      <c r="BO13" s="392">
        <f t="shared" si="15"/>
        <v>0</v>
      </c>
      <c r="BP13" s="217">
        <f t="shared" si="16"/>
        <v>0</v>
      </c>
      <c r="BQ13" s="51">
        <f t="shared" si="17"/>
        <v>0</v>
      </c>
      <c r="BR13" s="77">
        <v>2201</v>
      </c>
      <c r="BS13" s="303"/>
      <c r="BT13" s="298"/>
      <c r="BU13" s="298"/>
      <c r="BV13" s="298"/>
      <c r="BW13" s="298"/>
      <c r="BX13" s="299"/>
      <c r="BY13" s="299"/>
      <c r="BZ13" s="298"/>
    </row>
    <row r="14" spans="1:78" ht="12.75" customHeight="1" x14ac:dyDescent="0.15">
      <c r="A14" s="51" t="str">
        <f t="shared" si="20"/>
        <v>AX12207</v>
      </c>
      <c r="B14" s="270" t="s">
        <v>493</v>
      </c>
      <c r="C14" s="270" t="s">
        <v>929</v>
      </c>
      <c r="D14" s="270" t="s">
        <v>470</v>
      </c>
      <c r="E14" s="396"/>
      <c r="F14" s="54" t="s">
        <v>56</v>
      </c>
      <c r="G14" s="55" t="s">
        <v>69</v>
      </c>
      <c r="H14" s="55" t="s">
        <v>70</v>
      </c>
      <c r="I14" s="230" t="s">
        <v>1054</v>
      </c>
      <c r="J14" s="590" t="s">
        <v>1062</v>
      </c>
      <c r="K14" s="590" t="s">
        <v>1057</v>
      </c>
      <c r="L14" s="230" t="s">
        <v>1055</v>
      </c>
      <c r="M14" s="55">
        <v>1.7236799999999999</v>
      </c>
      <c r="N14" s="51">
        <v>12</v>
      </c>
      <c r="O14" s="217"/>
      <c r="P14" s="217"/>
      <c r="Q14" s="56"/>
      <c r="R14" s="57"/>
      <c r="S14" s="58"/>
      <c r="T14" s="59"/>
      <c r="U14" s="60"/>
      <c r="V14" s="61"/>
      <c r="W14" s="496"/>
      <c r="X14" s="63"/>
      <c r="Y14" s="64"/>
      <c r="Z14" s="65"/>
      <c r="AA14" s="497"/>
      <c r="AB14" s="395"/>
      <c r="AC14" s="444"/>
      <c r="AD14" s="220">
        <f t="shared" si="2"/>
        <v>0</v>
      </c>
      <c r="AE14" s="68">
        <f t="shared" si="21"/>
        <v>0</v>
      </c>
      <c r="AF14" s="69"/>
      <c r="AG14" s="69"/>
      <c r="AH14" s="70"/>
      <c r="AI14" s="159"/>
      <c r="AJ14" s="399"/>
      <c r="AK14" s="159"/>
      <c r="AL14" s="495"/>
      <c r="AM14" s="489"/>
      <c r="AN14" s="212">
        <v>239</v>
      </c>
      <c r="AO14" s="213"/>
      <c r="AP14" s="213"/>
      <c r="AQ14" s="70"/>
      <c r="AR14" s="69">
        <v>194</v>
      </c>
      <c r="AS14" s="69"/>
      <c r="AT14" s="493"/>
      <c r="AU14" s="494"/>
      <c r="AV14" s="494">
        <f t="shared" si="4"/>
        <v>194</v>
      </c>
      <c r="AW14" s="490">
        <f t="shared" si="5"/>
        <v>194</v>
      </c>
      <c r="AX14" s="240"/>
      <c r="AY14" s="241"/>
      <c r="AZ14" s="441"/>
      <c r="BA14" s="442"/>
      <c r="BB14" s="443"/>
      <c r="BC14" s="52">
        <f t="shared" si="6"/>
        <v>0</v>
      </c>
      <c r="BD14" s="51">
        <f t="shared" si="7"/>
        <v>0</v>
      </c>
      <c r="BE14" s="491">
        <f t="shared" si="8"/>
        <v>194</v>
      </c>
      <c r="BF14" s="395"/>
      <c r="BG14" s="217">
        <f t="shared" si="9"/>
        <v>0</v>
      </c>
      <c r="BH14" s="491">
        <f t="shared" si="10"/>
        <v>213.4</v>
      </c>
      <c r="BI14" s="395"/>
      <c r="BJ14" s="51">
        <f t="shared" si="11"/>
        <v>0</v>
      </c>
      <c r="BK14" s="491">
        <f t="shared" si="12"/>
        <v>223.1</v>
      </c>
      <c r="BL14" s="395"/>
      <c r="BM14" s="217">
        <f t="shared" si="13"/>
        <v>0</v>
      </c>
      <c r="BN14" s="491">
        <f t="shared" si="14"/>
        <v>232.79999999999998</v>
      </c>
      <c r="BO14" s="392">
        <f t="shared" si="15"/>
        <v>0</v>
      </c>
      <c r="BP14" s="217">
        <f t="shared" si="16"/>
        <v>0</v>
      </c>
      <c r="BQ14" s="51">
        <f t="shared" si="17"/>
        <v>0</v>
      </c>
      <c r="BR14" s="91">
        <v>2207</v>
      </c>
      <c r="BS14" s="303"/>
      <c r="BT14" s="298"/>
      <c r="BU14" s="298"/>
      <c r="BV14" s="298"/>
      <c r="BW14" s="298"/>
      <c r="BX14" s="299"/>
      <c r="BY14" s="299"/>
      <c r="BZ14" s="298"/>
    </row>
    <row r="15" spans="1:78" ht="12.75" customHeight="1" x14ac:dyDescent="0.15">
      <c r="A15" s="51" t="str">
        <f t="shared" ref="A15:A25" si="22">"AX1"&amp;REPT(0,4-LEN(BR15))&amp;BR15</f>
        <v>AX12186</v>
      </c>
      <c r="B15" s="270" t="s">
        <v>493</v>
      </c>
      <c r="C15" s="270" t="s">
        <v>930</v>
      </c>
      <c r="D15" s="270" t="s">
        <v>470</v>
      </c>
      <c r="E15" s="396"/>
      <c r="F15" s="53" t="s">
        <v>68</v>
      </c>
      <c r="G15" s="55" t="s">
        <v>69</v>
      </c>
      <c r="H15" s="55" t="s">
        <v>70</v>
      </c>
      <c r="I15" s="230" t="s">
        <v>1054</v>
      </c>
      <c r="J15" s="590" t="s">
        <v>1062</v>
      </c>
      <c r="K15" s="590" t="s">
        <v>1057</v>
      </c>
      <c r="L15" s="230" t="s">
        <v>1055</v>
      </c>
      <c r="M15" s="55">
        <v>1.6556108</v>
      </c>
      <c r="N15" s="51">
        <v>10</v>
      </c>
      <c r="O15" s="217"/>
      <c r="P15" s="217"/>
      <c r="Q15" s="56"/>
      <c r="R15" s="57"/>
      <c r="S15" s="58"/>
      <c r="T15" s="59"/>
      <c r="U15" s="60"/>
      <c r="V15" s="61"/>
      <c r="W15" s="496"/>
      <c r="X15" s="63"/>
      <c r="Y15" s="64"/>
      <c r="Z15" s="65"/>
      <c r="AA15" s="497"/>
      <c r="AB15" s="395"/>
      <c r="AC15" s="444"/>
      <c r="AD15" s="220">
        <f t="shared" si="2"/>
        <v>0</v>
      </c>
      <c r="AE15" s="68">
        <f t="shared" ref="AE15:AE20" si="23">N15*AD15</f>
        <v>0</v>
      </c>
      <c r="AF15" s="69"/>
      <c r="AG15" s="69"/>
      <c r="AH15" s="70"/>
      <c r="AI15" s="159"/>
      <c r="AJ15" s="399"/>
      <c r="AK15" s="159"/>
      <c r="AL15" s="495"/>
      <c r="AM15" s="489"/>
      <c r="AN15" s="212">
        <v>234</v>
      </c>
      <c r="AO15" s="213"/>
      <c r="AP15" s="213"/>
      <c r="AQ15" s="70"/>
      <c r="AR15" s="69">
        <v>189</v>
      </c>
      <c r="AS15" s="69"/>
      <c r="AT15" s="493"/>
      <c r="AU15" s="494"/>
      <c r="AV15" s="494">
        <f t="shared" si="4"/>
        <v>189</v>
      </c>
      <c r="AW15" s="490">
        <f t="shared" si="5"/>
        <v>189</v>
      </c>
      <c r="AX15" s="240"/>
      <c r="AY15" s="241"/>
      <c r="AZ15" s="441"/>
      <c r="BA15" s="442"/>
      <c r="BB15" s="443"/>
      <c r="BC15" s="52">
        <f t="shared" si="6"/>
        <v>0</v>
      </c>
      <c r="BD15" s="51">
        <f t="shared" si="7"/>
        <v>0</v>
      </c>
      <c r="BE15" s="491">
        <f t="shared" si="8"/>
        <v>189</v>
      </c>
      <c r="BF15" s="395"/>
      <c r="BG15" s="217">
        <f t="shared" si="9"/>
        <v>0</v>
      </c>
      <c r="BH15" s="491">
        <f t="shared" si="10"/>
        <v>207.9</v>
      </c>
      <c r="BI15" s="395"/>
      <c r="BJ15" s="51">
        <f t="shared" si="11"/>
        <v>0</v>
      </c>
      <c r="BK15" s="491">
        <f t="shared" si="12"/>
        <v>217.35</v>
      </c>
      <c r="BL15" s="395"/>
      <c r="BM15" s="217">
        <f t="shared" si="13"/>
        <v>0</v>
      </c>
      <c r="BN15" s="491">
        <f t="shared" si="14"/>
        <v>226.79999999999998</v>
      </c>
      <c r="BO15" s="392">
        <f t="shared" si="15"/>
        <v>0</v>
      </c>
      <c r="BP15" s="217">
        <f t="shared" si="16"/>
        <v>0</v>
      </c>
      <c r="BQ15" s="51">
        <f t="shared" si="17"/>
        <v>0</v>
      </c>
      <c r="BR15" s="77">
        <v>2186</v>
      </c>
      <c r="BS15" s="303"/>
      <c r="BT15" s="298"/>
      <c r="BU15" s="298"/>
      <c r="BV15" s="298"/>
      <c r="BW15" s="298"/>
      <c r="BX15" s="299"/>
      <c r="BY15" s="299"/>
      <c r="BZ15" s="298"/>
    </row>
    <row r="16" spans="1:78" ht="12.75" customHeight="1" x14ac:dyDescent="0.15">
      <c r="A16" s="51" t="str">
        <f t="shared" si="22"/>
        <v>AX12187</v>
      </c>
      <c r="B16" s="270" t="s">
        <v>493</v>
      </c>
      <c r="C16" s="270" t="s">
        <v>931</v>
      </c>
      <c r="D16" s="270" t="s">
        <v>470</v>
      </c>
      <c r="E16" s="396"/>
      <c r="F16" s="129" t="s">
        <v>482</v>
      </c>
      <c r="G16" s="55" t="s">
        <v>69</v>
      </c>
      <c r="H16" s="129" t="s">
        <v>313</v>
      </c>
      <c r="I16" s="230" t="s">
        <v>1054</v>
      </c>
      <c r="J16" s="590" t="s">
        <v>1062</v>
      </c>
      <c r="K16" s="590" t="s">
        <v>1057</v>
      </c>
      <c r="L16" s="230" t="s">
        <v>1055</v>
      </c>
      <c r="M16" s="55">
        <v>2.4947559999999998</v>
      </c>
      <c r="N16" s="51">
        <v>10</v>
      </c>
      <c r="O16" s="217"/>
      <c r="P16" s="217"/>
      <c r="Q16" s="56"/>
      <c r="R16" s="57"/>
      <c r="S16" s="58"/>
      <c r="T16" s="59"/>
      <c r="U16" s="60"/>
      <c r="V16" s="61"/>
      <c r="W16" s="496"/>
      <c r="X16" s="63"/>
      <c r="Y16" s="64"/>
      <c r="Z16" s="65"/>
      <c r="AA16" s="497"/>
      <c r="AB16" s="395"/>
      <c r="AC16" s="444"/>
      <c r="AD16" s="220">
        <f t="shared" si="2"/>
        <v>0</v>
      </c>
      <c r="AE16" s="68">
        <f t="shared" si="23"/>
        <v>0</v>
      </c>
      <c r="AF16" s="69"/>
      <c r="AG16" s="69"/>
      <c r="AH16" s="70"/>
      <c r="AI16" s="159"/>
      <c r="AJ16" s="399"/>
      <c r="AK16" s="159"/>
      <c r="AL16" s="495"/>
      <c r="AM16" s="489"/>
      <c r="AN16" s="212">
        <v>299</v>
      </c>
      <c r="AO16" s="213"/>
      <c r="AP16" s="213"/>
      <c r="AQ16" s="70"/>
      <c r="AR16" s="69">
        <v>244</v>
      </c>
      <c r="AS16" s="69"/>
      <c r="AT16" s="493"/>
      <c r="AU16" s="494"/>
      <c r="AV16" s="494">
        <f t="shared" si="4"/>
        <v>244</v>
      </c>
      <c r="AW16" s="490">
        <f t="shared" si="5"/>
        <v>244</v>
      </c>
      <c r="AX16" s="240"/>
      <c r="AY16" s="241"/>
      <c r="AZ16" s="441"/>
      <c r="BA16" s="442"/>
      <c r="BB16" s="443"/>
      <c r="BC16" s="52">
        <f t="shared" si="6"/>
        <v>0</v>
      </c>
      <c r="BD16" s="51">
        <f t="shared" si="7"/>
        <v>0</v>
      </c>
      <c r="BE16" s="491">
        <f t="shared" si="8"/>
        <v>244</v>
      </c>
      <c r="BF16" s="395"/>
      <c r="BG16" s="217">
        <f t="shared" si="9"/>
        <v>0</v>
      </c>
      <c r="BH16" s="491">
        <f t="shared" si="10"/>
        <v>268.40000000000003</v>
      </c>
      <c r="BI16" s="395"/>
      <c r="BJ16" s="51">
        <f t="shared" si="11"/>
        <v>0</v>
      </c>
      <c r="BK16" s="491">
        <f t="shared" si="12"/>
        <v>280.59999999999997</v>
      </c>
      <c r="BL16" s="395"/>
      <c r="BM16" s="217">
        <f t="shared" si="13"/>
        <v>0</v>
      </c>
      <c r="BN16" s="491">
        <f t="shared" si="14"/>
        <v>292.8</v>
      </c>
      <c r="BO16" s="392">
        <f t="shared" si="15"/>
        <v>0</v>
      </c>
      <c r="BP16" s="217">
        <f t="shared" si="16"/>
        <v>0</v>
      </c>
      <c r="BQ16" s="51">
        <f t="shared" si="17"/>
        <v>0</v>
      </c>
      <c r="BR16" s="91">
        <v>2187</v>
      </c>
      <c r="BS16" s="303"/>
      <c r="BT16" s="298"/>
      <c r="BU16" s="298"/>
      <c r="BV16" s="298"/>
      <c r="BW16" s="298"/>
      <c r="BX16" s="299"/>
      <c r="BY16" s="299"/>
      <c r="BZ16" s="298"/>
    </row>
    <row r="17" spans="1:78" ht="12.75" customHeight="1" x14ac:dyDescent="0.15">
      <c r="A17" s="51" t="str">
        <f t="shared" si="22"/>
        <v>AX12240</v>
      </c>
      <c r="B17" s="270" t="s">
        <v>493</v>
      </c>
      <c r="C17" s="270" t="s">
        <v>932</v>
      </c>
      <c r="D17" s="270" t="s">
        <v>470</v>
      </c>
      <c r="E17" s="396"/>
      <c r="F17" s="55" t="s">
        <v>54</v>
      </c>
      <c r="G17" s="55" t="s">
        <v>72</v>
      </c>
      <c r="H17" s="54" t="s">
        <v>70</v>
      </c>
      <c r="I17" s="230" t="s">
        <v>1054</v>
      </c>
      <c r="J17" s="590" t="s">
        <v>1062</v>
      </c>
      <c r="K17" s="590" t="s">
        <v>1057</v>
      </c>
      <c r="L17" s="230" t="s">
        <v>1055</v>
      </c>
      <c r="M17" s="55">
        <v>2.5628000000000002</v>
      </c>
      <c r="N17" s="51">
        <v>5</v>
      </c>
      <c r="O17" s="217"/>
      <c r="P17" s="217"/>
      <c r="Q17" s="56"/>
      <c r="R17" s="57"/>
      <c r="S17" s="58"/>
      <c r="T17" s="59"/>
      <c r="U17" s="60"/>
      <c r="V17" s="61"/>
      <c r="W17" s="496"/>
      <c r="X17" s="63"/>
      <c r="Y17" s="64"/>
      <c r="Z17" s="65"/>
      <c r="AA17" s="497"/>
      <c r="AB17" s="395"/>
      <c r="AC17" s="444"/>
      <c r="AD17" s="220">
        <f t="shared" si="2"/>
        <v>0</v>
      </c>
      <c r="AE17" s="68">
        <f t="shared" si="23"/>
        <v>0</v>
      </c>
      <c r="AF17" s="69"/>
      <c r="AG17" s="69"/>
      <c r="AH17" s="70"/>
      <c r="AI17" s="159"/>
      <c r="AJ17" s="399"/>
      <c r="AK17" s="159"/>
      <c r="AL17" s="495"/>
      <c r="AM17" s="489"/>
      <c r="AN17" s="212">
        <v>294</v>
      </c>
      <c r="AO17" s="213"/>
      <c r="AP17" s="213"/>
      <c r="AQ17" s="70"/>
      <c r="AR17" s="69">
        <v>239</v>
      </c>
      <c r="AS17" s="69"/>
      <c r="AT17" s="493"/>
      <c r="AU17" s="494"/>
      <c r="AV17" s="494">
        <f t="shared" si="4"/>
        <v>239</v>
      </c>
      <c r="AW17" s="490">
        <f t="shared" si="5"/>
        <v>239</v>
      </c>
      <c r="AX17" s="240"/>
      <c r="AY17" s="241"/>
      <c r="AZ17" s="441"/>
      <c r="BA17" s="442"/>
      <c r="BB17" s="443"/>
      <c r="BC17" s="52">
        <f t="shared" si="6"/>
        <v>0</v>
      </c>
      <c r="BD17" s="51">
        <f t="shared" si="7"/>
        <v>0</v>
      </c>
      <c r="BE17" s="491">
        <f t="shared" si="8"/>
        <v>239</v>
      </c>
      <c r="BF17" s="395"/>
      <c r="BG17" s="217">
        <f t="shared" si="9"/>
        <v>0</v>
      </c>
      <c r="BH17" s="491">
        <f t="shared" si="10"/>
        <v>262.90000000000003</v>
      </c>
      <c r="BI17" s="395"/>
      <c r="BJ17" s="51">
        <f t="shared" si="11"/>
        <v>0</v>
      </c>
      <c r="BK17" s="491">
        <f t="shared" si="12"/>
        <v>274.84999999999997</v>
      </c>
      <c r="BL17" s="395"/>
      <c r="BM17" s="217">
        <f t="shared" si="13"/>
        <v>0</v>
      </c>
      <c r="BN17" s="491">
        <f t="shared" si="14"/>
        <v>286.8</v>
      </c>
      <c r="BO17" s="392">
        <f t="shared" si="15"/>
        <v>0</v>
      </c>
      <c r="BP17" s="217">
        <f t="shared" si="16"/>
        <v>0</v>
      </c>
      <c r="BQ17" s="51">
        <f t="shared" si="17"/>
        <v>0</v>
      </c>
      <c r="BR17" s="91">
        <v>2240</v>
      </c>
      <c r="BS17" s="303"/>
      <c r="BT17" s="298"/>
      <c r="BU17" s="298"/>
      <c r="BV17" s="298"/>
      <c r="BW17" s="298"/>
      <c r="BX17" s="299"/>
      <c r="BY17" s="299"/>
      <c r="BZ17" s="298"/>
    </row>
    <row r="18" spans="1:78" ht="12.75" customHeight="1" x14ac:dyDescent="0.15">
      <c r="A18" s="51" t="str">
        <f t="shared" si="22"/>
        <v>AX12241</v>
      </c>
      <c r="B18" s="270" t="s">
        <v>493</v>
      </c>
      <c r="C18" s="270" t="s">
        <v>933</v>
      </c>
      <c r="D18" s="270" t="s">
        <v>470</v>
      </c>
      <c r="E18" s="396"/>
      <c r="F18" s="129" t="s">
        <v>485</v>
      </c>
      <c r="G18" s="55" t="s">
        <v>72</v>
      </c>
      <c r="H18" s="129" t="s">
        <v>75</v>
      </c>
      <c r="I18" s="230" t="s">
        <v>1054</v>
      </c>
      <c r="J18" s="590" t="s">
        <v>1062</v>
      </c>
      <c r="K18" s="590" t="s">
        <v>1057</v>
      </c>
      <c r="L18" s="230" t="s">
        <v>1055</v>
      </c>
      <c r="M18" s="55">
        <v>1.7917000000000001</v>
      </c>
      <c r="N18" s="51">
        <v>4</v>
      </c>
      <c r="O18" s="217"/>
      <c r="P18" s="217"/>
      <c r="Q18" s="56"/>
      <c r="R18" s="57"/>
      <c r="S18" s="58"/>
      <c r="T18" s="59"/>
      <c r="U18" s="60"/>
      <c r="V18" s="61"/>
      <c r="W18" s="496"/>
      <c r="X18" s="63"/>
      <c r="Y18" s="64"/>
      <c r="Z18" s="65"/>
      <c r="AA18" s="497"/>
      <c r="AB18" s="395"/>
      <c r="AC18" s="444"/>
      <c r="AD18" s="220">
        <f t="shared" si="2"/>
        <v>0</v>
      </c>
      <c r="AE18" s="68">
        <f t="shared" si="23"/>
        <v>0</v>
      </c>
      <c r="AF18" s="69"/>
      <c r="AG18" s="69"/>
      <c r="AH18" s="70"/>
      <c r="AI18" s="159"/>
      <c r="AJ18" s="399"/>
      <c r="AK18" s="159"/>
      <c r="AL18" s="495"/>
      <c r="AM18" s="489"/>
      <c r="AN18" s="212">
        <v>234</v>
      </c>
      <c r="AO18" s="213"/>
      <c r="AP18" s="213"/>
      <c r="AQ18" s="70"/>
      <c r="AR18" s="69">
        <v>189</v>
      </c>
      <c r="AS18" s="69"/>
      <c r="AT18" s="493"/>
      <c r="AU18" s="494"/>
      <c r="AV18" s="494">
        <f t="shared" si="4"/>
        <v>189</v>
      </c>
      <c r="AW18" s="490">
        <f t="shared" si="5"/>
        <v>189</v>
      </c>
      <c r="AX18" s="240"/>
      <c r="AY18" s="241"/>
      <c r="AZ18" s="441"/>
      <c r="BA18" s="442"/>
      <c r="BB18" s="443"/>
      <c r="BC18" s="52">
        <f t="shared" si="6"/>
        <v>0</v>
      </c>
      <c r="BD18" s="51">
        <f t="shared" si="7"/>
        <v>0</v>
      </c>
      <c r="BE18" s="491">
        <f t="shared" si="8"/>
        <v>189</v>
      </c>
      <c r="BF18" s="395"/>
      <c r="BG18" s="217">
        <f t="shared" si="9"/>
        <v>0</v>
      </c>
      <c r="BH18" s="491">
        <f t="shared" si="10"/>
        <v>207.9</v>
      </c>
      <c r="BI18" s="395"/>
      <c r="BJ18" s="51">
        <f t="shared" si="11"/>
        <v>0</v>
      </c>
      <c r="BK18" s="491">
        <f t="shared" si="12"/>
        <v>217.35</v>
      </c>
      <c r="BL18" s="395"/>
      <c r="BM18" s="217">
        <f t="shared" si="13"/>
        <v>0</v>
      </c>
      <c r="BN18" s="491">
        <f t="shared" si="14"/>
        <v>226.79999999999998</v>
      </c>
      <c r="BO18" s="392">
        <f t="shared" si="15"/>
        <v>0</v>
      </c>
      <c r="BP18" s="217">
        <f t="shared" si="16"/>
        <v>0</v>
      </c>
      <c r="BQ18" s="51">
        <f t="shared" si="17"/>
        <v>0</v>
      </c>
      <c r="BR18" s="91">
        <v>2241</v>
      </c>
      <c r="BS18" s="303"/>
      <c r="BT18" s="298"/>
      <c r="BU18" s="298"/>
      <c r="BV18" s="298"/>
      <c r="BW18" s="298"/>
      <c r="BX18" s="299"/>
      <c r="BY18" s="299"/>
      <c r="BZ18" s="298"/>
    </row>
    <row r="19" spans="1:78" ht="12.75" customHeight="1" x14ac:dyDescent="0.15">
      <c r="A19" s="51" t="str">
        <f t="shared" si="22"/>
        <v>AX12242</v>
      </c>
      <c r="B19" s="270" t="s">
        <v>493</v>
      </c>
      <c r="C19" s="270" t="s">
        <v>934</v>
      </c>
      <c r="D19" s="270" t="s">
        <v>470</v>
      </c>
      <c r="E19" s="396"/>
      <c r="F19" s="55" t="s">
        <v>54</v>
      </c>
      <c r="G19" s="55" t="s">
        <v>72</v>
      </c>
      <c r="H19" s="54" t="s">
        <v>70</v>
      </c>
      <c r="I19" s="230" t="s">
        <v>1054</v>
      </c>
      <c r="J19" s="590" t="s">
        <v>1062</v>
      </c>
      <c r="K19" s="590" t="s">
        <v>1057</v>
      </c>
      <c r="L19" s="230" t="s">
        <v>1055</v>
      </c>
      <c r="M19" s="55">
        <v>3.0390000000000001</v>
      </c>
      <c r="N19" s="51">
        <v>5</v>
      </c>
      <c r="O19" s="217"/>
      <c r="P19" s="217"/>
      <c r="Q19" s="56"/>
      <c r="R19" s="57"/>
      <c r="S19" s="58"/>
      <c r="T19" s="59"/>
      <c r="U19" s="60"/>
      <c r="V19" s="61"/>
      <c r="W19" s="496"/>
      <c r="X19" s="63"/>
      <c r="Y19" s="64"/>
      <c r="Z19" s="65"/>
      <c r="AA19" s="497"/>
      <c r="AB19" s="395"/>
      <c r="AC19" s="444"/>
      <c r="AD19" s="220">
        <f t="shared" si="2"/>
        <v>0</v>
      </c>
      <c r="AE19" s="68">
        <f t="shared" si="23"/>
        <v>0</v>
      </c>
      <c r="AF19" s="69"/>
      <c r="AG19" s="69"/>
      <c r="AH19" s="70"/>
      <c r="AI19" s="159"/>
      <c r="AJ19" s="399"/>
      <c r="AK19" s="159"/>
      <c r="AL19" s="495"/>
      <c r="AM19" s="489"/>
      <c r="AN19" s="212">
        <v>334</v>
      </c>
      <c r="AO19" s="213"/>
      <c r="AP19" s="213"/>
      <c r="AQ19" s="70"/>
      <c r="AR19" s="69">
        <v>274</v>
      </c>
      <c r="AS19" s="69"/>
      <c r="AT19" s="493"/>
      <c r="AU19" s="494"/>
      <c r="AV19" s="494">
        <f t="shared" si="4"/>
        <v>274</v>
      </c>
      <c r="AW19" s="490">
        <f t="shared" si="5"/>
        <v>274</v>
      </c>
      <c r="AX19" s="240"/>
      <c r="AY19" s="241"/>
      <c r="AZ19" s="441"/>
      <c r="BA19" s="442"/>
      <c r="BB19" s="443"/>
      <c r="BC19" s="52">
        <f t="shared" si="6"/>
        <v>0</v>
      </c>
      <c r="BD19" s="51">
        <f t="shared" si="7"/>
        <v>0</v>
      </c>
      <c r="BE19" s="491">
        <f t="shared" si="8"/>
        <v>274</v>
      </c>
      <c r="BF19" s="395"/>
      <c r="BG19" s="217">
        <f t="shared" si="9"/>
        <v>0</v>
      </c>
      <c r="BH19" s="491">
        <f t="shared" si="10"/>
        <v>301.40000000000003</v>
      </c>
      <c r="BI19" s="395"/>
      <c r="BJ19" s="51">
        <f t="shared" si="11"/>
        <v>0</v>
      </c>
      <c r="BK19" s="491">
        <f t="shared" si="12"/>
        <v>315.09999999999997</v>
      </c>
      <c r="BL19" s="395"/>
      <c r="BM19" s="217">
        <f t="shared" si="13"/>
        <v>0</v>
      </c>
      <c r="BN19" s="491">
        <f t="shared" si="14"/>
        <v>328.8</v>
      </c>
      <c r="BO19" s="392">
        <f t="shared" si="15"/>
        <v>0</v>
      </c>
      <c r="BP19" s="217">
        <f t="shared" si="16"/>
        <v>0</v>
      </c>
      <c r="BQ19" s="51">
        <f t="shared" si="17"/>
        <v>0</v>
      </c>
      <c r="BR19" s="91">
        <v>2242</v>
      </c>
      <c r="BS19" s="303"/>
      <c r="BT19" s="298"/>
      <c r="BU19" s="298"/>
      <c r="BV19" s="298"/>
      <c r="BW19" s="298"/>
      <c r="BX19" s="299"/>
      <c r="BY19" s="299"/>
      <c r="BZ19" s="298"/>
    </row>
    <row r="20" spans="1:78" ht="12.75" customHeight="1" x14ac:dyDescent="0.15">
      <c r="A20" s="51" t="str">
        <f t="shared" si="22"/>
        <v>AX12243</v>
      </c>
      <c r="B20" s="270" t="s">
        <v>493</v>
      </c>
      <c r="C20" s="270" t="s">
        <v>935</v>
      </c>
      <c r="D20" s="270" t="s">
        <v>470</v>
      </c>
      <c r="E20" s="396"/>
      <c r="F20" s="129" t="s">
        <v>485</v>
      </c>
      <c r="G20" s="54" t="s">
        <v>72</v>
      </c>
      <c r="H20" s="54" t="s">
        <v>313</v>
      </c>
      <c r="I20" s="230" t="s">
        <v>1054</v>
      </c>
      <c r="J20" s="590" t="s">
        <v>1062</v>
      </c>
      <c r="K20" s="590" t="s">
        <v>1057</v>
      </c>
      <c r="L20" s="230" t="s">
        <v>1055</v>
      </c>
      <c r="M20" s="55">
        <v>3.0390000000000001</v>
      </c>
      <c r="N20" s="51">
        <v>5</v>
      </c>
      <c r="O20" s="217"/>
      <c r="P20" s="217"/>
      <c r="Q20" s="56"/>
      <c r="R20" s="57"/>
      <c r="S20" s="58"/>
      <c r="T20" s="59"/>
      <c r="U20" s="60"/>
      <c r="V20" s="61"/>
      <c r="W20" s="496"/>
      <c r="X20" s="63"/>
      <c r="Y20" s="64"/>
      <c r="Z20" s="65"/>
      <c r="AA20" s="497"/>
      <c r="AB20" s="395"/>
      <c r="AC20" s="444"/>
      <c r="AD20" s="220">
        <f t="shared" si="2"/>
        <v>0</v>
      </c>
      <c r="AE20" s="68">
        <f t="shared" si="23"/>
        <v>0</v>
      </c>
      <c r="AF20" s="69"/>
      <c r="AG20" s="69"/>
      <c r="AH20" s="70"/>
      <c r="AI20" s="159"/>
      <c r="AJ20" s="399"/>
      <c r="AK20" s="159"/>
      <c r="AL20" s="495"/>
      <c r="AM20" s="489"/>
      <c r="AN20" s="212">
        <v>334</v>
      </c>
      <c r="AO20" s="213"/>
      <c r="AP20" s="213"/>
      <c r="AQ20" s="70"/>
      <c r="AR20" s="69">
        <v>274</v>
      </c>
      <c r="AS20" s="69"/>
      <c r="AT20" s="493"/>
      <c r="AU20" s="494"/>
      <c r="AV20" s="494">
        <f t="shared" si="4"/>
        <v>274</v>
      </c>
      <c r="AW20" s="490">
        <f t="shared" si="5"/>
        <v>274</v>
      </c>
      <c r="AX20" s="240"/>
      <c r="AY20" s="241"/>
      <c r="AZ20" s="441"/>
      <c r="BA20" s="442"/>
      <c r="BB20" s="443"/>
      <c r="BC20" s="52">
        <f t="shared" si="6"/>
        <v>0</v>
      </c>
      <c r="BD20" s="51">
        <f t="shared" si="7"/>
        <v>0</v>
      </c>
      <c r="BE20" s="491">
        <f t="shared" si="8"/>
        <v>274</v>
      </c>
      <c r="BF20" s="395"/>
      <c r="BG20" s="217">
        <f t="shared" si="9"/>
        <v>0</v>
      </c>
      <c r="BH20" s="491">
        <f t="shared" si="10"/>
        <v>301.40000000000003</v>
      </c>
      <c r="BI20" s="395"/>
      <c r="BJ20" s="51">
        <f t="shared" si="11"/>
        <v>0</v>
      </c>
      <c r="BK20" s="491">
        <f t="shared" si="12"/>
        <v>315.09999999999997</v>
      </c>
      <c r="BL20" s="395"/>
      <c r="BM20" s="217">
        <f t="shared" si="13"/>
        <v>0</v>
      </c>
      <c r="BN20" s="491">
        <f t="shared" si="14"/>
        <v>328.8</v>
      </c>
      <c r="BO20" s="392">
        <f t="shared" si="15"/>
        <v>0</v>
      </c>
      <c r="BP20" s="217">
        <f t="shared" si="16"/>
        <v>0</v>
      </c>
      <c r="BQ20" s="51">
        <f t="shared" si="17"/>
        <v>0</v>
      </c>
      <c r="BR20" s="91">
        <v>2243</v>
      </c>
      <c r="BS20" s="303"/>
      <c r="BT20" s="298"/>
      <c r="BU20" s="298"/>
      <c r="BV20" s="298"/>
      <c r="BW20" s="298"/>
      <c r="BX20" s="299"/>
      <c r="BY20" s="299"/>
      <c r="BZ20" s="298"/>
    </row>
    <row r="21" spans="1:78" ht="12.75" customHeight="1" x14ac:dyDescent="0.15">
      <c r="A21" s="51" t="str">
        <f t="shared" si="22"/>
        <v>AX12202</v>
      </c>
      <c r="B21" s="270" t="s">
        <v>493</v>
      </c>
      <c r="C21" s="270" t="s">
        <v>936</v>
      </c>
      <c r="D21" s="270" t="s">
        <v>470</v>
      </c>
      <c r="E21" s="396"/>
      <c r="F21" s="54" t="s">
        <v>56</v>
      </c>
      <c r="G21" s="54" t="s">
        <v>69</v>
      </c>
      <c r="H21" s="55" t="s">
        <v>70</v>
      </c>
      <c r="I21" s="230" t="s">
        <v>1054</v>
      </c>
      <c r="J21" s="590" t="s">
        <v>1062</v>
      </c>
      <c r="K21" s="590" t="s">
        <v>1057</v>
      </c>
      <c r="L21" s="230" t="s">
        <v>1055</v>
      </c>
      <c r="M21" s="55">
        <v>3.1071599999999999</v>
      </c>
      <c r="N21" s="51">
        <v>10</v>
      </c>
      <c r="O21" s="217"/>
      <c r="P21" s="217"/>
      <c r="Q21" s="56"/>
      <c r="R21" s="57"/>
      <c r="S21" s="58"/>
      <c r="T21" s="59"/>
      <c r="U21" s="60"/>
      <c r="V21" s="61"/>
      <c r="W21" s="496"/>
      <c r="X21" s="63"/>
      <c r="Y21" s="64"/>
      <c r="Z21" s="65"/>
      <c r="AA21" s="497"/>
      <c r="AB21" s="395"/>
      <c r="AC21" s="444"/>
      <c r="AD21" s="220">
        <f t="shared" si="2"/>
        <v>0</v>
      </c>
      <c r="AE21" s="68">
        <f t="shared" ref="AE21:AE28" si="24">N21*AD21</f>
        <v>0</v>
      </c>
      <c r="AF21" s="69"/>
      <c r="AG21" s="69"/>
      <c r="AH21" s="70"/>
      <c r="AI21" s="498"/>
      <c r="AJ21" s="499"/>
      <c r="AK21" s="559"/>
      <c r="AL21" s="495"/>
      <c r="AM21" s="489"/>
      <c r="AN21" s="212">
        <v>329</v>
      </c>
      <c r="AO21" s="213"/>
      <c r="AP21" s="213"/>
      <c r="AQ21" s="70"/>
      <c r="AR21" s="69">
        <v>269</v>
      </c>
      <c r="AS21" s="69"/>
      <c r="AT21" s="493"/>
      <c r="AU21" s="494"/>
      <c r="AV21" s="494">
        <f t="shared" si="4"/>
        <v>269</v>
      </c>
      <c r="AW21" s="490">
        <f t="shared" si="5"/>
        <v>269</v>
      </c>
      <c r="AX21" s="240"/>
      <c r="AY21" s="241"/>
      <c r="AZ21" s="441"/>
      <c r="BA21" s="442"/>
      <c r="BB21" s="443"/>
      <c r="BC21" s="52">
        <f t="shared" si="6"/>
        <v>0</v>
      </c>
      <c r="BD21" s="51">
        <f t="shared" si="7"/>
        <v>0</v>
      </c>
      <c r="BE21" s="491">
        <f t="shared" si="8"/>
        <v>269</v>
      </c>
      <c r="BF21" s="395"/>
      <c r="BG21" s="217">
        <f t="shared" si="9"/>
        <v>0</v>
      </c>
      <c r="BH21" s="491">
        <f t="shared" si="10"/>
        <v>295.90000000000003</v>
      </c>
      <c r="BI21" s="395"/>
      <c r="BJ21" s="51">
        <f t="shared" si="11"/>
        <v>0</v>
      </c>
      <c r="BK21" s="491">
        <f t="shared" si="12"/>
        <v>309.34999999999997</v>
      </c>
      <c r="BL21" s="395"/>
      <c r="BM21" s="217">
        <f t="shared" si="13"/>
        <v>0</v>
      </c>
      <c r="BN21" s="491">
        <f t="shared" si="14"/>
        <v>322.8</v>
      </c>
      <c r="BO21" s="392">
        <f t="shared" si="15"/>
        <v>0</v>
      </c>
      <c r="BP21" s="217">
        <f t="shared" si="16"/>
        <v>0</v>
      </c>
      <c r="BQ21" s="51">
        <f t="shared" si="17"/>
        <v>0</v>
      </c>
      <c r="BR21" s="77">
        <v>2202</v>
      </c>
      <c r="BS21" s="303"/>
      <c r="BT21" s="298"/>
      <c r="BU21" s="298"/>
      <c r="BV21" s="298"/>
      <c r="BW21" s="298"/>
      <c r="BX21" s="299"/>
      <c r="BY21" s="299"/>
      <c r="BZ21" s="298"/>
    </row>
    <row r="22" spans="1:78" ht="12.75" customHeight="1" x14ac:dyDescent="0.15">
      <c r="A22" s="51" t="str">
        <f t="shared" si="22"/>
        <v>AX12244</v>
      </c>
      <c r="B22" s="270" t="s">
        <v>493</v>
      </c>
      <c r="C22" s="270" t="s">
        <v>937</v>
      </c>
      <c r="D22" s="270" t="s">
        <v>470</v>
      </c>
      <c r="E22" s="396"/>
      <c r="F22" s="129" t="s">
        <v>487</v>
      </c>
      <c r="G22" s="54" t="s">
        <v>72</v>
      </c>
      <c r="H22" s="54" t="s">
        <v>70</v>
      </c>
      <c r="I22" s="230" t="s">
        <v>1054</v>
      </c>
      <c r="J22" s="590" t="s">
        <v>1062</v>
      </c>
      <c r="K22" s="590" t="s">
        <v>1057</v>
      </c>
      <c r="L22" s="230" t="s">
        <v>1055</v>
      </c>
      <c r="M22" s="55">
        <v>2.3359999999999999</v>
      </c>
      <c r="N22" s="51">
        <v>4</v>
      </c>
      <c r="O22" s="217"/>
      <c r="P22" s="217"/>
      <c r="Q22" s="56"/>
      <c r="R22" s="57"/>
      <c r="S22" s="58"/>
      <c r="T22" s="59"/>
      <c r="U22" s="60"/>
      <c r="V22" s="61"/>
      <c r="W22" s="496"/>
      <c r="X22" s="63"/>
      <c r="Y22" s="64"/>
      <c r="Z22" s="65"/>
      <c r="AA22" s="497"/>
      <c r="AB22" s="395"/>
      <c r="AC22" s="444"/>
      <c r="AD22" s="220">
        <f t="shared" si="2"/>
        <v>0</v>
      </c>
      <c r="AE22" s="68">
        <f>N22*AD22</f>
        <v>0</v>
      </c>
      <c r="AF22" s="69"/>
      <c r="AG22" s="69"/>
      <c r="AH22" s="70"/>
      <c r="AI22" s="159"/>
      <c r="AJ22" s="399"/>
      <c r="AK22" s="159"/>
      <c r="AL22" s="495"/>
      <c r="AM22" s="489"/>
      <c r="AN22" s="212">
        <v>274</v>
      </c>
      <c r="AO22" s="213"/>
      <c r="AP22" s="213"/>
      <c r="AQ22" s="70"/>
      <c r="AR22" s="69">
        <v>224</v>
      </c>
      <c r="AS22" s="69"/>
      <c r="AT22" s="493"/>
      <c r="AU22" s="494"/>
      <c r="AV22" s="494">
        <f t="shared" si="4"/>
        <v>224</v>
      </c>
      <c r="AW22" s="490">
        <f t="shared" si="5"/>
        <v>224</v>
      </c>
      <c r="AX22" s="240"/>
      <c r="AY22" s="241"/>
      <c r="AZ22" s="441"/>
      <c r="BA22" s="442"/>
      <c r="BB22" s="443"/>
      <c r="BC22" s="52">
        <f t="shared" si="6"/>
        <v>0</v>
      </c>
      <c r="BD22" s="51">
        <f t="shared" si="7"/>
        <v>0</v>
      </c>
      <c r="BE22" s="491">
        <f t="shared" si="8"/>
        <v>224</v>
      </c>
      <c r="BF22" s="395"/>
      <c r="BG22" s="217">
        <f t="shared" si="9"/>
        <v>0</v>
      </c>
      <c r="BH22" s="491">
        <f t="shared" si="10"/>
        <v>246.40000000000003</v>
      </c>
      <c r="BI22" s="395"/>
      <c r="BJ22" s="51">
        <f t="shared" si="11"/>
        <v>0</v>
      </c>
      <c r="BK22" s="491">
        <f t="shared" si="12"/>
        <v>257.59999999999997</v>
      </c>
      <c r="BL22" s="395"/>
      <c r="BM22" s="217">
        <f t="shared" si="13"/>
        <v>0</v>
      </c>
      <c r="BN22" s="491">
        <f t="shared" si="14"/>
        <v>268.8</v>
      </c>
      <c r="BO22" s="392">
        <f t="shared" si="15"/>
        <v>0</v>
      </c>
      <c r="BP22" s="217">
        <f t="shared" si="16"/>
        <v>0</v>
      </c>
      <c r="BQ22" s="51">
        <f t="shared" si="17"/>
        <v>0</v>
      </c>
      <c r="BR22" s="91">
        <v>2244</v>
      </c>
      <c r="BS22" s="303"/>
      <c r="BT22" s="298"/>
      <c r="BU22" s="298"/>
      <c r="BV22" s="298"/>
      <c r="BW22" s="298"/>
      <c r="BX22" s="299"/>
      <c r="BY22" s="299"/>
      <c r="BZ22" s="298"/>
    </row>
    <row r="23" spans="1:78" ht="12.75" customHeight="1" x14ac:dyDescent="0.15">
      <c r="A23" s="51" t="str">
        <f t="shared" si="22"/>
        <v>AX12245</v>
      </c>
      <c r="B23" s="270" t="s">
        <v>493</v>
      </c>
      <c r="C23" s="270" t="s">
        <v>938</v>
      </c>
      <c r="D23" s="270" t="s">
        <v>470</v>
      </c>
      <c r="E23" s="396"/>
      <c r="F23" s="129" t="s">
        <v>487</v>
      </c>
      <c r="G23" s="54" t="s">
        <v>72</v>
      </c>
      <c r="H23" s="54" t="s">
        <v>70</v>
      </c>
      <c r="I23" s="230" t="s">
        <v>1054</v>
      </c>
      <c r="J23" s="590" t="s">
        <v>1062</v>
      </c>
      <c r="K23" s="590" t="s">
        <v>1057</v>
      </c>
      <c r="L23" s="230" t="s">
        <v>1055</v>
      </c>
      <c r="M23" s="55">
        <v>2.7669000000000001</v>
      </c>
      <c r="N23" s="51">
        <v>4</v>
      </c>
      <c r="O23" s="217"/>
      <c r="P23" s="217"/>
      <c r="Q23" s="56"/>
      <c r="R23" s="57"/>
      <c r="S23" s="58"/>
      <c r="T23" s="59"/>
      <c r="U23" s="60"/>
      <c r="V23" s="61"/>
      <c r="W23" s="496"/>
      <c r="X23" s="63"/>
      <c r="Y23" s="64"/>
      <c r="Z23" s="65"/>
      <c r="AA23" s="497"/>
      <c r="AB23" s="395"/>
      <c r="AC23" s="444"/>
      <c r="AD23" s="220">
        <f t="shared" si="2"/>
        <v>0</v>
      </c>
      <c r="AE23" s="68">
        <f>N23*AD23</f>
        <v>0</v>
      </c>
      <c r="AF23" s="69"/>
      <c r="AG23" s="69"/>
      <c r="AH23" s="70"/>
      <c r="AI23" s="159"/>
      <c r="AJ23" s="399"/>
      <c r="AK23" s="159"/>
      <c r="AL23" s="495"/>
      <c r="AM23" s="489"/>
      <c r="AN23" s="212">
        <v>304</v>
      </c>
      <c r="AO23" s="213"/>
      <c r="AP23" s="213"/>
      <c r="AQ23" s="70"/>
      <c r="AR23" s="69">
        <v>249</v>
      </c>
      <c r="AS23" s="69"/>
      <c r="AT23" s="493"/>
      <c r="AU23" s="494"/>
      <c r="AV23" s="494">
        <f t="shared" si="4"/>
        <v>249</v>
      </c>
      <c r="AW23" s="490">
        <f t="shared" si="5"/>
        <v>249</v>
      </c>
      <c r="AX23" s="240"/>
      <c r="AY23" s="241"/>
      <c r="AZ23" s="441"/>
      <c r="BA23" s="442"/>
      <c r="BB23" s="443"/>
      <c r="BC23" s="52">
        <f t="shared" si="6"/>
        <v>0</v>
      </c>
      <c r="BD23" s="51">
        <f t="shared" si="7"/>
        <v>0</v>
      </c>
      <c r="BE23" s="491">
        <f t="shared" si="8"/>
        <v>249</v>
      </c>
      <c r="BF23" s="395"/>
      <c r="BG23" s="217">
        <f t="shared" si="9"/>
        <v>0</v>
      </c>
      <c r="BH23" s="491">
        <f t="shared" si="10"/>
        <v>273.90000000000003</v>
      </c>
      <c r="BI23" s="395"/>
      <c r="BJ23" s="51">
        <f t="shared" si="11"/>
        <v>0</v>
      </c>
      <c r="BK23" s="491">
        <f t="shared" si="12"/>
        <v>286.34999999999997</v>
      </c>
      <c r="BL23" s="395"/>
      <c r="BM23" s="217">
        <f t="shared" si="13"/>
        <v>0</v>
      </c>
      <c r="BN23" s="491">
        <f t="shared" si="14"/>
        <v>298.8</v>
      </c>
      <c r="BO23" s="392">
        <f t="shared" si="15"/>
        <v>0</v>
      </c>
      <c r="BP23" s="217">
        <f t="shared" si="16"/>
        <v>0</v>
      </c>
      <c r="BQ23" s="51">
        <f t="shared" si="17"/>
        <v>0</v>
      </c>
      <c r="BR23" s="91">
        <v>2245</v>
      </c>
      <c r="BS23" s="303"/>
      <c r="BT23" s="298"/>
      <c r="BU23" s="298"/>
      <c r="BV23" s="298"/>
      <c r="BW23" s="298"/>
      <c r="BX23" s="299"/>
      <c r="BY23" s="299"/>
      <c r="BZ23" s="298"/>
    </row>
    <row r="24" spans="1:78" ht="12.75" customHeight="1" x14ac:dyDescent="0.15">
      <c r="A24" s="51" t="str">
        <f t="shared" si="22"/>
        <v>AX12246</v>
      </c>
      <c r="B24" s="270" t="s">
        <v>493</v>
      </c>
      <c r="C24" s="270" t="s">
        <v>939</v>
      </c>
      <c r="D24" s="270" t="s">
        <v>470</v>
      </c>
      <c r="E24" s="396"/>
      <c r="F24" s="55" t="s">
        <v>56</v>
      </c>
      <c r="G24" s="55" t="s">
        <v>72</v>
      </c>
      <c r="H24" s="55" t="s">
        <v>73</v>
      </c>
      <c r="I24" s="230" t="s">
        <v>1054</v>
      </c>
      <c r="J24" s="590" t="s">
        <v>1062</v>
      </c>
      <c r="K24" s="590" t="s">
        <v>1057</v>
      </c>
      <c r="L24" s="230" t="s">
        <v>1055</v>
      </c>
      <c r="M24" s="55">
        <v>2.7669000000000001</v>
      </c>
      <c r="N24" s="51">
        <v>4</v>
      </c>
      <c r="O24" s="217"/>
      <c r="P24" s="217"/>
      <c r="Q24" s="56"/>
      <c r="R24" s="57"/>
      <c r="S24" s="58"/>
      <c r="T24" s="59"/>
      <c r="U24" s="60"/>
      <c r="V24" s="61"/>
      <c r="W24" s="496"/>
      <c r="X24" s="63"/>
      <c r="Y24" s="64"/>
      <c r="Z24" s="65"/>
      <c r="AA24" s="497"/>
      <c r="AB24" s="395"/>
      <c r="AC24" s="444"/>
      <c r="AD24" s="220">
        <f t="shared" si="2"/>
        <v>0</v>
      </c>
      <c r="AE24" s="68">
        <f>N24*AD24</f>
        <v>0</v>
      </c>
      <c r="AF24" s="69"/>
      <c r="AG24" s="69"/>
      <c r="AH24" s="70"/>
      <c r="AI24" s="159"/>
      <c r="AJ24" s="399"/>
      <c r="AK24" s="159"/>
      <c r="AL24" s="495"/>
      <c r="AM24" s="489"/>
      <c r="AN24" s="212">
        <v>264</v>
      </c>
      <c r="AO24" s="213"/>
      <c r="AP24" s="213"/>
      <c r="AQ24" s="70"/>
      <c r="AR24" s="69">
        <v>214</v>
      </c>
      <c r="AS24" s="69"/>
      <c r="AT24" s="493"/>
      <c r="AU24" s="494"/>
      <c r="AV24" s="494">
        <f t="shared" si="4"/>
        <v>214</v>
      </c>
      <c r="AW24" s="490">
        <f t="shared" si="5"/>
        <v>214</v>
      </c>
      <c r="AX24" s="240"/>
      <c r="AY24" s="241"/>
      <c r="AZ24" s="441"/>
      <c r="BA24" s="442"/>
      <c r="BB24" s="443"/>
      <c r="BC24" s="52">
        <f t="shared" si="6"/>
        <v>0</v>
      </c>
      <c r="BD24" s="51">
        <f t="shared" si="7"/>
        <v>0</v>
      </c>
      <c r="BE24" s="491">
        <f t="shared" si="8"/>
        <v>214</v>
      </c>
      <c r="BF24" s="395"/>
      <c r="BG24" s="217">
        <f t="shared" si="9"/>
        <v>0</v>
      </c>
      <c r="BH24" s="491">
        <f t="shared" si="10"/>
        <v>235.4</v>
      </c>
      <c r="BI24" s="395"/>
      <c r="BJ24" s="51">
        <f t="shared" si="11"/>
        <v>0</v>
      </c>
      <c r="BK24" s="491">
        <f t="shared" si="12"/>
        <v>246.1</v>
      </c>
      <c r="BL24" s="395"/>
      <c r="BM24" s="217">
        <f t="shared" si="13"/>
        <v>0</v>
      </c>
      <c r="BN24" s="491">
        <f t="shared" si="14"/>
        <v>256.8</v>
      </c>
      <c r="BO24" s="392">
        <f t="shared" si="15"/>
        <v>0</v>
      </c>
      <c r="BP24" s="217">
        <f t="shared" si="16"/>
        <v>0</v>
      </c>
      <c r="BQ24" s="51">
        <f t="shared" si="17"/>
        <v>0</v>
      </c>
      <c r="BR24" s="91">
        <v>2246</v>
      </c>
      <c r="BS24" s="303"/>
      <c r="BT24" s="298"/>
      <c r="BU24" s="298"/>
      <c r="BV24" s="298"/>
      <c r="BW24" s="298"/>
      <c r="BX24" s="299"/>
      <c r="BY24" s="299"/>
      <c r="BZ24" s="298"/>
    </row>
    <row r="25" spans="1:78" ht="12.75" customHeight="1" x14ac:dyDescent="0.15">
      <c r="A25" s="51" t="str">
        <f t="shared" si="22"/>
        <v>AX12247</v>
      </c>
      <c r="B25" s="270" t="s">
        <v>493</v>
      </c>
      <c r="C25" s="270" t="s">
        <v>940</v>
      </c>
      <c r="D25" s="270" t="s">
        <v>470</v>
      </c>
      <c r="E25" s="396"/>
      <c r="F25" s="53" t="s">
        <v>56</v>
      </c>
      <c r="G25" s="54" t="s">
        <v>83</v>
      </c>
      <c r="H25" s="54" t="s">
        <v>73</v>
      </c>
      <c r="I25" s="230" t="s">
        <v>1054</v>
      </c>
      <c r="J25" s="590" t="s">
        <v>1062</v>
      </c>
      <c r="K25" s="590" t="s">
        <v>1057</v>
      </c>
      <c r="L25" s="230" t="s">
        <v>1055</v>
      </c>
      <c r="M25" s="55">
        <v>2.2452000000000001</v>
      </c>
      <c r="N25" s="51">
        <v>2</v>
      </c>
      <c r="O25" s="217"/>
      <c r="P25" s="217"/>
      <c r="Q25" s="56"/>
      <c r="R25" s="57"/>
      <c r="S25" s="58"/>
      <c r="T25" s="59"/>
      <c r="U25" s="60"/>
      <c r="V25" s="61"/>
      <c r="W25" s="496"/>
      <c r="X25" s="63"/>
      <c r="Y25" s="64"/>
      <c r="Z25" s="65"/>
      <c r="AA25" s="497"/>
      <c r="AB25" s="395"/>
      <c r="AC25" s="444"/>
      <c r="AD25" s="220">
        <f t="shared" si="2"/>
        <v>0</v>
      </c>
      <c r="AE25" s="68">
        <f>N25*AD25</f>
        <v>0</v>
      </c>
      <c r="AF25" s="69"/>
      <c r="AG25" s="69"/>
      <c r="AH25" s="70"/>
      <c r="AI25" s="159"/>
      <c r="AJ25" s="399"/>
      <c r="AK25" s="159"/>
      <c r="AL25" s="495"/>
      <c r="AM25" s="489"/>
      <c r="AN25" s="212">
        <v>219</v>
      </c>
      <c r="AO25" s="213"/>
      <c r="AP25" s="213"/>
      <c r="AQ25" s="70"/>
      <c r="AR25" s="69">
        <v>179</v>
      </c>
      <c r="AS25" s="69"/>
      <c r="AT25" s="493"/>
      <c r="AU25" s="494"/>
      <c r="AV25" s="494">
        <f t="shared" si="4"/>
        <v>179</v>
      </c>
      <c r="AW25" s="490">
        <f t="shared" si="5"/>
        <v>179</v>
      </c>
      <c r="AX25" s="240"/>
      <c r="AY25" s="241"/>
      <c r="AZ25" s="441"/>
      <c r="BA25" s="442"/>
      <c r="BB25" s="443"/>
      <c r="BC25" s="52">
        <f t="shared" si="6"/>
        <v>0</v>
      </c>
      <c r="BD25" s="51">
        <f t="shared" si="7"/>
        <v>0</v>
      </c>
      <c r="BE25" s="491">
        <f t="shared" si="8"/>
        <v>179</v>
      </c>
      <c r="BF25" s="395"/>
      <c r="BG25" s="217">
        <f t="shared" si="9"/>
        <v>0</v>
      </c>
      <c r="BH25" s="491">
        <f t="shared" si="10"/>
        <v>196.9</v>
      </c>
      <c r="BI25" s="395"/>
      <c r="BJ25" s="51">
        <f t="shared" si="11"/>
        <v>0</v>
      </c>
      <c r="BK25" s="491">
        <f t="shared" si="12"/>
        <v>205.85</v>
      </c>
      <c r="BL25" s="395"/>
      <c r="BM25" s="217">
        <f t="shared" si="13"/>
        <v>0</v>
      </c>
      <c r="BN25" s="491">
        <f t="shared" si="14"/>
        <v>214.79999999999998</v>
      </c>
      <c r="BO25" s="392">
        <f t="shared" si="15"/>
        <v>0</v>
      </c>
      <c r="BP25" s="217">
        <f t="shared" si="16"/>
        <v>0</v>
      </c>
      <c r="BQ25" s="51">
        <f t="shared" si="17"/>
        <v>0</v>
      </c>
      <c r="BR25" s="91">
        <v>2247</v>
      </c>
      <c r="BS25" s="303"/>
      <c r="BT25" s="298"/>
      <c r="BU25" s="298"/>
      <c r="BV25" s="298"/>
      <c r="BW25" s="298"/>
      <c r="BX25" s="299"/>
      <c r="BY25" s="299"/>
      <c r="BZ25" s="298"/>
    </row>
    <row r="26" spans="1:78" ht="12.75" customHeight="1" x14ac:dyDescent="0.15">
      <c r="A26" s="51" t="str">
        <f t="shared" ref="A26:A28" si="25">"AX1"&amp;REPT(0,4-LEN(BR26))&amp;BR26</f>
        <v>AX12205</v>
      </c>
      <c r="B26" s="270" t="s">
        <v>493</v>
      </c>
      <c r="C26" s="270" t="s">
        <v>941</v>
      </c>
      <c r="D26" s="270" t="s">
        <v>470</v>
      </c>
      <c r="E26" s="396"/>
      <c r="F26" s="54" t="s">
        <v>487</v>
      </c>
      <c r="G26" s="53" t="s">
        <v>83</v>
      </c>
      <c r="H26" s="54" t="s">
        <v>73</v>
      </c>
      <c r="I26" s="230" t="s">
        <v>1054</v>
      </c>
      <c r="J26" s="590" t="s">
        <v>1062</v>
      </c>
      <c r="K26" s="590" t="s">
        <v>1057</v>
      </c>
      <c r="L26" s="230" t="s">
        <v>1055</v>
      </c>
      <c r="M26" s="55">
        <v>2.6989200000000002</v>
      </c>
      <c r="N26" s="51">
        <v>2</v>
      </c>
      <c r="O26" s="217"/>
      <c r="P26" s="217"/>
      <c r="Q26" s="56"/>
      <c r="R26" s="57"/>
      <c r="S26" s="58"/>
      <c r="T26" s="59"/>
      <c r="U26" s="60"/>
      <c r="V26" s="61"/>
      <c r="W26" s="496"/>
      <c r="X26" s="63"/>
      <c r="Y26" s="64"/>
      <c r="Z26" s="65"/>
      <c r="AA26" s="497"/>
      <c r="AB26" s="395"/>
      <c r="AC26" s="444"/>
      <c r="AD26" s="220">
        <f t="shared" si="2"/>
        <v>0</v>
      </c>
      <c r="AE26" s="68">
        <f t="shared" si="24"/>
        <v>0</v>
      </c>
      <c r="AF26" s="69"/>
      <c r="AG26" s="69"/>
      <c r="AH26" s="70"/>
      <c r="AI26" s="159"/>
      <c r="AJ26" s="399"/>
      <c r="AK26" s="159"/>
      <c r="AL26" s="495"/>
      <c r="AM26" s="489"/>
      <c r="AN26" s="212">
        <v>279</v>
      </c>
      <c r="AO26" s="213"/>
      <c r="AP26" s="213"/>
      <c r="AQ26" s="70"/>
      <c r="AR26" s="69">
        <v>229</v>
      </c>
      <c r="AS26" s="69"/>
      <c r="AT26" s="493"/>
      <c r="AU26" s="494"/>
      <c r="AV26" s="494">
        <f t="shared" si="4"/>
        <v>229</v>
      </c>
      <c r="AW26" s="490">
        <f t="shared" si="5"/>
        <v>229</v>
      </c>
      <c r="AX26" s="240"/>
      <c r="AY26" s="241"/>
      <c r="AZ26" s="441"/>
      <c r="BA26" s="442"/>
      <c r="BB26" s="443"/>
      <c r="BC26" s="52">
        <f t="shared" si="6"/>
        <v>0</v>
      </c>
      <c r="BD26" s="51">
        <f t="shared" si="7"/>
        <v>0</v>
      </c>
      <c r="BE26" s="491">
        <f t="shared" si="8"/>
        <v>229</v>
      </c>
      <c r="BF26" s="395"/>
      <c r="BG26" s="217">
        <f t="shared" si="9"/>
        <v>0</v>
      </c>
      <c r="BH26" s="491">
        <f t="shared" si="10"/>
        <v>251.90000000000003</v>
      </c>
      <c r="BI26" s="395"/>
      <c r="BJ26" s="51">
        <f t="shared" si="11"/>
        <v>0</v>
      </c>
      <c r="BK26" s="491">
        <f t="shared" si="12"/>
        <v>263.34999999999997</v>
      </c>
      <c r="BL26" s="395"/>
      <c r="BM26" s="217">
        <f t="shared" si="13"/>
        <v>0</v>
      </c>
      <c r="BN26" s="491">
        <f t="shared" si="14"/>
        <v>274.8</v>
      </c>
      <c r="BO26" s="392">
        <f t="shared" si="15"/>
        <v>0</v>
      </c>
      <c r="BP26" s="217">
        <f t="shared" si="16"/>
        <v>0</v>
      </c>
      <c r="BQ26" s="51">
        <f t="shared" si="17"/>
        <v>0</v>
      </c>
      <c r="BR26" s="77">
        <v>2205</v>
      </c>
      <c r="BS26" s="303"/>
      <c r="BT26" s="298"/>
      <c r="BU26" s="298"/>
      <c r="BV26" s="298"/>
      <c r="BW26" s="298"/>
      <c r="BX26" s="299"/>
      <c r="BY26" s="299"/>
      <c r="BZ26" s="298"/>
    </row>
    <row r="27" spans="1:78" ht="12.75" customHeight="1" x14ac:dyDescent="0.15">
      <c r="A27" s="51" t="str">
        <f t="shared" si="25"/>
        <v>AX12206</v>
      </c>
      <c r="B27" s="270" t="s">
        <v>493</v>
      </c>
      <c r="C27" s="270" t="s">
        <v>942</v>
      </c>
      <c r="D27" s="270" t="s">
        <v>470</v>
      </c>
      <c r="E27" s="396"/>
      <c r="F27" s="129" t="s">
        <v>487</v>
      </c>
      <c r="G27" s="53" t="s">
        <v>83</v>
      </c>
      <c r="H27" s="54" t="s">
        <v>73</v>
      </c>
      <c r="I27" s="230" t="s">
        <v>1054</v>
      </c>
      <c r="J27" s="590" t="s">
        <v>1062</v>
      </c>
      <c r="K27" s="590" t="s">
        <v>1057</v>
      </c>
      <c r="L27" s="230" t="s">
        <v>1055</v>
      </c>
      <c r="M27" s="55">
        <v>2.88036</v>
      </c>
      <c r="N27" s="51">
        <v>2</v>
      </c>
      <c r="O27" s="217"/>
      <c r="P27" s="217"/>
      <c r="Q27" s="56"/>
      <c r="R27" s="57"/>
      <c r="S27" s="58"/>
      <c r="T27" s="59"/>
      <c r="U27" s="60"/>
      <c r="V27" s="61"/>
      <c r="W27" s="496"/>
      <c r="X27" s="63"/>
      <c r="Y27" s="64"/>
      <c r="Z27" s="65"/>
      <c r="AA27" s="497"/>
      <c r="AB27" s="395"/>
      <c r="AC27" s="444"/>
      <c r="AD27" s="220">
        <f t="shared" si="2"/>
        <v>0</v>
      </c>
      <c r="AE27" s="68">
        <f t="shared" si="24"/>
        <v>0</v>
      </c>
      <c r="AF27" s="69"/>
      <c r="AG27" s="69"/>
      <c r="AH27" s="70"/>
      <c r="AI27" s="159"/>
      <c r="AJ27" s="399"/>
      <c r="AK27" s="159"/>
      <c r="AL27" s="495"/>
      <c r="AM27" s="489"/>
      <c r="AN27" s="212">
        <v>294</v>
      </c>
      <c r="AO27" s="213"/>
      <c r="AP27" s="213"/>
      <c r="AQ27" s="70"/>
      <c r="AR27" s="69">
        <v>239</v>
      </c>
      <c r="AS27" s="69"/>
      <c r="AT27" s="493"/>
      <c r="AU27" s="494"/>
      <c r="AV27" s="494">
        <f t="shared" si="4"/>
        <v>239</v>
      </c>
      <c r="AW27" s="490">
        <f t="shared" si="5"/>
        <v>239</v>
      </c>
      <c r="AX27" s="240"/>
      <c r="AY27" s="241"/>
      <c r="AZ27" s="441"/>
      <c r="BA27" s="442"/>
      <c r="BB27" s="443"/>
      <c r="BC27" s="52">
        <f t="shared" si="6"/>
        <v>0</v>
      </c>
      <c r="BD27" s="51">
        <f t="shared" si="7"/>
        <v>0</v>
      </c>
      <c r="BE27" s="491">
        <f t="shared" si="8"/>
        <v>239</v>
      </c>
      <c r="BF27" s="395"/>
      <c r="BG27" s="217">
        <f t="shared" si="9"/>
        <v>0</v>
      </c>
      <c r="BH27" s="491">
        <f t="shared" si="10"/>
        <v>262.90000000000003</v>
      </c>
      <c r="BI27" s="395"/>
      <c r="BJ27" s="51">
        <f t="shared" si="11"/>
        <v>0</v>
      </c>
      <c r="BK27" s="491">
        <f t="shared" si="12"/>
        <v>274.84999999999997</v>
      </c>
      <c r="BL27" s="395"/>
      <c r="BM27" s="217">
        <f t="shared" si="13"/>
        <v>0</v>
      </c>
      <c r="BN27" s="491">
        <f t="shared" si="14"/>
        <v>286.8</v>
      </c>
      <c r="BO27" s="392">
        <f t="shared" si="15"/>
        <v>0</v>
      </c>
      <c r="BP27" s="217">
        <f t="shared" si="16"/>
        <v>0</v>
      </c>
      <c r="BQ27" s="51">
        <f t="shared" si="17"/>
        <v>0</v>
      </c>
      <c r="BR27" s="91">
        <v>2206</v>
      </c>
      <c r="BS27" s="303"/>
      <c r="BT27" s="298"/>
      <c r="BU27" s="298"/>
      <c r="BV27" s="298"/>
      <c r="BW27" s="298"/>
      <c r="BX27" s="299"/>
      <c r="BY27" s="299"/>
      <c r="BZ27" s="298"/>
    </row>
    <row r="28" spans="1:78" ht="12.75" customHeight="1" x14ac:dyDescent="0.15">
      <c r="A28" s="51" t="str">
        <f t="shared" si="25"/>
        <v>AX12208</v>
      </c>
      <c r="B28" s="270" t="s">
        <v>493</v>
      </c>
      <c r="C28" s="270" t="s">
        <v>943</v>
      </c>
      <c r="D28" s="270" t="s">
        <v>470</v>
      </c>
      <c r="E28" s="396"/>
      <c r="F28" s="54" t="s">
        <v>56</v>
      </c>
      <c r="G28" s="54" t="s">
        <v>83</v>
      </c>
      <c r="H28" s="54" t="s">
        <v>73</v>
      </c>
      <c r="I28" s="230" t="s">
        <v>1054</v>
      </c>
      <c r="J28" s="590" t="s">
        <v>1062</v>
      </c>
      <c r="K28" s="590" t="s">
        <v>1057</v>
      </c>
      <c r="L28" s="230" t="s">
        <v>1055</v>
      </c>
      <c r="M28" s="55">
        <v>5.3978400000000004</v>
      </c>
      <c r="N28" s="51">
        <v>4</v>
      </c>
      <c r="O28" s="217"/>
      <c r="P28" s="217"/>
      <c r="Q28" s="56"/>
      <c r="R28" s="57"/>
      <c r="S28" s="58"/>
      <c r="T28" s="59"/>
      <c r="U28" s="60"/>
      <c r="V28" s="61"/>
      <c r="W28" s="496"/>
      <c r="X28" s="63"/>
      <c r="Y28" s="64"/>
      <c r="Z28" s="65"/>
      <c r="AA28" s="497"/>
      <c r="AB28" s="395"/>
      <c r="AC28" s="444"/>
      <c r="AD28" s="220">
        <f t="shared" si="2"/>
        <v>0</v>
      </c>
      <c r="AE28" s="68">
        <f t="shared" si="24"/>
        <v>0</v>
      </c>
      <c r="AF28" s="69"/>
      <c r="AG28" s="69"/>
      <c r="AH28" s="70"/>
      <c r="AI28" s="159"/>
      <c r="AJ28" s="399"/>
      <c r="AK28" s="159"/>
      <c r="AL28" s="495"/>
      <c r="AM28" s="489"/>
      <c r="AN28" s="212">
        <v>514</v>
      </c>
      <c r="AO28" s="213"/>
      <c r="AP28" s="213"/>
      <c r="AQ28" s="70"/>
      <c r="AR28" s="69">
        <v>419</v>
      </c>
      <c r="AS28" s="69"/>
      <c r="AT28" s="493"/>
      <c r="AU28" s="494"/>
      <c r="AV28" s="494">
        <f t="shared" si="4"/>
        <v>419</v>
      </c>
      <c r="AW28" s="490">
        <f t="shared" si="5"/>
        <v>419</v>
      </c>
      <c r="AX28" s="240"/>
      <c r="AY28" s="241"/>
      <c r="AZ28" s="441"/>
      <c r="BA28" s="442"/>
      <c r="BB28" s="443"/>
      <c r="BC28" s="52">
        <f t="shared" si="6"/>
        <v>0</v>
      </c>
      <c r="BD28" s="51">
        <f t="shared" si="7"/>
        <v>0</v>
      </c>
      <c r="BE28" s="491">
        <f t="shared" si="8"/>
        <v>419</v>
      </c>
      <c r="BF28" s="395"/>
      <c r="BG28" s="217">
        <f t="shared" si="9"/>
        <v>0</v>
      </c>
      <c r="BH28" s="491">
        <f t="shared" si="10"/>
        <v>460.90000000000003</v>
      </c>
      <c r="BI28" s="395"/>
      <c r="BJ28" s="51">
        <f t="shared" si="11"/>
        <v>0</v>
      </c>
      <c r="BK28" s="491">
        <f t="shared" si="12"/>
        <v>481.84999999999997</v>
      </c>
      <c r="BL28" s="395"/>
      <c r="BM28" s="217">
        <f t="shared" si="13"/>
        <v>0</v>
      </c>
      <c r="BN28" s="491">
        <f t="shared" si="14"/>
        <v>502.79999999999995</v>
      </c>
      <c r="BO28" s="392">
        <f t="shared" si="15"/>
        <v>0</v>
      </c>
      <c r="BP28" s="217">
        <f t="shared" si="16"/>
        <v>0</v>
      </c>
      <c r="BQ28" s="51">
        <f t="shared" si="17"/>
        <v>0</v>
      </c>
      <c r="BR28" s="91">
        <v>2208</v>
      </c>
      <c r="BS28" s="303"/>
      <c r="BT28" s="298"/>
      <c r="BU28" s="298"/>
      <c r="BV28" s="298"/>
      <c r="BW28" s="298"/>
      <c r="BX28" s="299"/>
      <c r="BY28" s="299"/>
      <c r="BZ28" s="298"/>
    </row>
    <row r="29" spans="1:78" ht="12.75" customHeight="1" x14ac:dyDescent="0.15">
      <c r="A29" s="51" t="str">
        <f>"AX1"&amp;REPT(0,4-LEN(BR29))&amp;BR29</f>
        <v>AX12188</v>
      </c>
      <c r="B29" s="270" t="s">
        <v>493</v>
      </c>
      <c r="C29" s="270" t="s">
        <v>944</v>
      </c>
      <c r="D29" s="270" t="s">
        <v>470</v>
      </c>
      <c r="E29" s="396"/>
      <c r="F29" s="129" t="s">
        <v>487</v>
      </c>
      <c r="G29" s="53" t="s">
        <v>83</v>
      </c>
      <c r="H29" s="54" t="s">
        <v>70</v>
      </c>
      <c r="I29" s="230" t="s">
        <v>1054</v>
      </c>
      <c r="J29" s="590" t="s">
        <v>1062</v>
      </c>
      <c r="K29" s="590" t="s">
        <v>1057</v>
      </c>
      <c r="L29" s="230" t="s">
        <v>1055</v>
      </c>
      <c r="M29" s="55">
        <v>3.4926583999999998</v>
      </c>
      <c r="N29" s="51">
        <v>2</v>
      </c>
      <c r="O29" s="217"/>
      <c r="P29" s="217"/>
      <c r="Q29" s="56"/>
      <c r="R29" s="57"/>
      <c r="S29" s="58"/>
      <c r="T29" s="59"/>
      <c r="U29" s="60"/>
      <c r="V29" s="61"/>
      <c r="W29" s="496"/>
      <c r="X29" s="63"/>
      <c r="Y29" s="64"/>
      <c r="Z29" s="65"/>
      <c r="AA29" s="497"/>
      <c r="AB29" s="395"/>
      <c r="AC29" s="444"/>
      <c r="AD29" s="220">
        <f t="shared" si="2"/>
        <v>0</v>
      </c>
      <c r="AE29" s="68">
        <f>N29*AD29</f>
        <v>0</v>
      </c>
      <c r="AF29" s="69"/>
      <c r="AG29" s="69"/>
      <c r="AH29" s="70"/>
      <c r="AI29" s="159"/>
      <c r="AJ29" s="399"/>
      <c r="AK29" s="159"/>
      <c r="AL29" s="495"/>
      <c r="AM29" s="489"/>
      <c r="AN29" s="212">
        <v>344</v>
      </c>
      <c r="AO29" s="213"/>
      <c r="AP29" s="213"/>
      <c r="AQ29" s="70"/>
      <c r="AR29" s="69">
        <v>279</v>
      </c>
      <c r="AS29" s="69"/>
      <c r="AT29" s="493"/>
      <c r="AU29" s="494"/>
      <c r="AV29" s="494">
        <f t="shared" si="4"/>
        <v>279</v>
      </c>
      <c r="AW29" s="490">
        <f t="shared" si="5"/>
        <v>279</v>
      </c>
      <c r="AX29" s="240"/>
      <c r="AY29" s="241"/>
      <c r="AZ29" s="441"/>
      <c r="BA29" s="442"/>
      <c r="BB29" s="443"/>
      <c r="BC29" s="52">
        <f t="shared" si="6"/>
        <v>0</v>
      </c>
      <c r="BD29" s="51">
        <f t="shared" si="7"/>
        <v>0</v>
      </c>
      <c r="BE29" s="491">
        <f t="shared" si="8"/>
        <v>279</v>
      </c>
      <c r="BF29" s="395"/>
      <c r="BG29" s="217">
        <f t="shared" si="9"/>
        <v>0</v>
      </c>
      <c r="BH29" s="491">
        <f t="shared" si="10"/>
        <v>306.90000000000003</v>
      </c>
      <c r="BI29" s="395"/>
      <c r="BJ29" s="51">
        <f t="shared" si="11"/>
        <v>0</v>
      </c>
      <c r="BK29" s="491">
        <f t="shared" si="12"/>
        <v>320.84999999999997</v>
      </c>
      <c r="BL29" s="395"/>
      <c r="BM29" s="217">
        <f t="shared" si="13"/>
        <v>0</v>
      </c>
      <c r="BN29" s="491">
        <f t="shared" si="14"/>
        <v>334.8</v>
      </c>
      <c r="BO29" s="392">
        <f t="shared" si="15"/>
        <v>0</v>
      </c>
      <c r="BP29" s="217">
        <f t="shared" si="16"/>
        <v>0</v>
      </c>
      <c r="BQ29" s="51">
        <f t="shared" si="17"/>
        <v>0</v>
      </c>
      <c r="BR29" s="77">
        <v>2188</v>
      </c>
      <c r="BS29" s="303"/>
      <c r="BT29" s="298"/>
      <c r="BU29" s="298"/>
      <c r="BV29" s="298"/>
      <c r="BW29" s="298"/>
      <c r="BX29" s="299"/>
      <c r="BY29" s="299"/>
      <c r="BZ29" s="298"/>
    </row>
    <row r="30" spans="1:78" ht="12.75" customHeight="1" x14ac:dyDescent="0.15">
      <c r="A30" s="51" t="str">
        <f t="shared" ref="A30" si="26">"AX1"&amp;REPT(0,4-LEN(BR30))&amp;BR30</f>
        <v>AX12213</v>
      </c>
      <c r="B30" s="270" t="s">
        <v>493</v>
      </c>
      <c r="C30" s="270" t="s">
        <v>945</v>
      </c>
      <c r="D30" s="270" t="s">
        <v>470</v>
      </c>
      <c r="E30" s="396"/>
      <c r="F30" s="54" t="s">
        <v>487</v>
      </c>
      <c r="G30" s="53" t="s">
        <v>83</v>
      </c>
      <c r="H30" s="54" t="s">
        <v>70</v>
      </c>
      <c r="I30" s="230" t="s">
        <v>1054</v>
      </c>
      <c r="J30" s="590" t="s">
        <v>1062</v>
      </c>
      <c r="K30" s="590" t="s">
        <v>1057</v>
      </c>
      <c r="L30" s="230" t="s">
        <v>1055</v>
      </c>
      <c r="M30" s="55">
        <v>3.4927200000000003</v>
      </c>
      <c r="N30" s="51">
        <v>2</v>
      </c>
      <c r="O30" s="217"/>
      <c r="P30" s="217"/>
      <c r="Q30" s="56"/>
      <c r="R30" s="57"/>
      <c r="S30" s="58"/>
      <c r="T30" s="59"/>
      <c r="U30" s="60"/>
      <c r="V30" s="61"/>
      <c r="W30" s="496"/>
      <c r="X30" s="63"/>
      <c r="Y30" s="64"/>
      <c r="Z30" s="65"/>
      <c r="AA30" s="497"/>
      <c r="AB30" s="395"/>
      <c r="AC30" s="444"/>
      <c r="AD30" s="220">
        <f t="shared" si="2"/>
        <v>0</v>
      </c>
      <c r="AE30" s="68">
        <f t="shared" ref="AE30" si="27">N30*AD30</f>
        <v>0</v>
      </c>
      <c r="AF30" s="69"/>
      <c r="AG30" s="69"/>
      <c r="AH30" s="70"/>
      <c r="AI30" s="159"/>
      <c r="AJ30" s="399"/>
      <c r="AK30" s="159"/>
      <c r="AL30" s="495"/>
      <c r="AM30" s="489"/>
      <c r="AN30" s="212">
        <v>344</v>
      </c>
      <c r="AO30" s="213"/>
      <c r="AP30" s="213"/>
      <c r="AQ30" s="70"/>
      <c r="AR30" s="69">
        <v>279</v>
      </c>
      <c r="AS30" s="69"/>
      <c r="AT30" s="493"/>
      <c r="AU30" s="494"/>
      <c r="AV30" s="494">
        <f t="shared" si="4"/>
        <v>279</v>
      </c>
      <c r="AW30" s="490">
        <f t="shared" si="5"/>
        <v>279</v>
      </c>
      <c r="AX30" s="240"/>
      <c r="AY30" s="241"/>
      <c r="AZ30" s="441"/>
      <c r="BA30" s="442"/>
      <c r="BB30" s="443"/>
      <c r="BC30" s="52">
        <f t="shared" si="6"/>
        <v>0</v>
      </c>
      <c r="BD30" s="51">
        <f t="shared" si="7"/>
        <v>0</v>
      </c>
      <c r="BE30" s="491">
        <f t="shared" si="8"/>
        <v>279</v>
      </c>
      <c r="BF30" s="395"/>
      <c r="BG30" s="217">
        <f t="shared" si="9"/>
        <v>0</v>
      </c>
      <c r="BH30" s="491">
        <f t="shared" si="10"/>
        <v>306.90000000000003</v>
      </c>
      <c r="BI30" s="395"/>
      <c r="BJ30" s="51">
        <f t="shared" si="11"/>
        <v>0</v>
      </c>
      <c r="BK30" s="491">
        <f t="shared" si="12"/>
        <v>320.84999999999997</v>
      </c>
      <c r="BL30" s="395"/>
      <c r="BM30" s="217">
        <f t="shared" si="13"/>
        <v>0</v>
      </c>
      <c r="BN30" s="491">
        <f t="shared" si="14"/>
        <v>334.8</v>
      </c>
      <c r="BO30" s="392">
        <f t="shared" si="15"/>
        <v>0</v>
      </c>
      <c r="BP30" s="217">
        <f t="shared" si="16"/>
        <v>0</v>
      </c>
      <c r="BQ30" s="51">
        <f t="shared" si="17"/>
        <v>0</v>
      </c>
      <c r="BR30" s="91">
        <v>2213</v>
      </c>
      <c r="BS30" s="303"/>
      <c r="BT30" s="298"/>
      <c r="BU30" s="298"/>
      <c r="BV30" s="298"/>
      <c r="BW30" s="298"/>
      <c r="BX30" s="299"/>
      <c r="BY30" s="299"/>
      <c r="BZ30" s="298"/>
    </row>
    <row r="31" spans="1:78" ht="12.75" customHeight="1" x14ac:dyDescent="0.15">
      <c r="A31" s="51" t="str">
        <f t="shared" ref="A31" si="28">"AX1"&amp;REPT(0,4-LEN(BR31))&amp;BR31</f>
        <v>AX12256</v>
      </c>
      <c r="B31" s="270" t="s">
        <v>493</v>
      </c>
      <c r="C31" s="270" t="s">
        <v>946</v>
      </c>
      <c r="D31" s="270" t="s">
        <v>470</v>
      </c>
      <c r="E31" s="396"/>
      <c r="F31" s="54" t="s">
        <v>486</v>
      </c>
      <c r="G31" s="53" t="s">
        <v>72</v>
      </c>
      <c r="H31" s="54" t="s">
        <v>75</v>
      </c>
      <c r="I31" s="230" t="s">
        <v>1054</v>
      </c>
      <c r="J31" s="590" t="s">
        <v>1062</v>
      </c>
      <c r="K31" s="590" t="s">
        <v>1057</v>
      </c>
      <c r="L31" s="230" t="s">
        <v>1055</v>
      </c>
      <c r="M31" s="55">
        <v>2.1999</v>
      </c>
      <c r="N31" s="51">
        <v>5</v>
      </c>
      <c r="O31" s="217"/>
      <c r="P31" s="217"/>
      <c r="Q31" s="56"/>
      <c r="R31" s="57"/>
      <c r="S31" s="58"/>
      <c r="T31" s="59"/>
      <c r="U31" s="60"/>
      <c r="V31" s="61"/>
      <c r="W31" s="496"/>
      <c r="X31" s="63"/>
      <c r="Y31" s="64"/>
      <c r="Z31" s="65"/>
      <c r="AA31" s="497"/>
      <c r="AB31" s="395"/>
      <c r="AC31" s="444"/>
      <c r="AD31" s="220">
        <f t="shared" si="2"/>
        <v>0</v>
      </c>
      <c r="AE31" s="68">
        <f t="shared" ref="AE31" si="29">N31*AD31</f>
        <v>0</v>
      </c>
      <c r="AF31" s="69"/>
      <c r="AG31" s="69"/>
      <c r="AH31" s="70"/>
      <c r="AI31" s="159"/>
      <c r="AJ31" s="399"/>
      <c r="AK31" s="159"/>
      <c r="AL31" s="495"/>
      <c r="AM31" s="489"/>
      <c r="AN31" s="212">
        <v>274</v>
      </c>
      <c r="AO31" s="213"/>
      <c r="AP31" s="213"/>
      <c r="AQ31" s="70"/>
      <c r="AR31" s="69">
        <v>224</v>
      </c>
      <c r="AS31" s="69"/>
      <c r="AT31" s="493"/>
      <c r="AU31" s="494"/>
      <c r="AV31" s="494">
        <f t="shared" si="4"/>
        <v>224</v>
      </c>
      <c r="AW31" s="490">
        <f t="shared" si="5"/>
        <v>224</v>
      </c>
      <c r="AX31" s="240"/>
      <c r="AY31" s="241"/>
      <c r="AZ31" s="441"/>
      <c r="BA31" s="442"/>
      <c r="BB31" s="443"/>
      <c r="BC31" s="52">
        <f t="shared" si="6"/>
        <v>0</v>
      </c>
      <c r="BD31" s="51">
        <f t="shared" si="7"/>
        <v>0</v>
      </c>
      <c r="BE31" s="491">
        <f t="shared" si="8"/>
        <v>224</v>
      </c>
      <c r="BF31" s="395"/>
      <c r="BG31" s="217">
        <f t="shared" si="9"/>
        <v>0</v>
      </c>
      <c r="BH31" s="491">
        <f t="shared" si="10"/>
        <v>246.40000000000003</v>
      </c>
      <c r="BI31" s="395"/>
      <c r="BJ31" s="51">
        <f t="shared" si="11"/>
        <v>0</v>
      </c>
      <c r="BK31" s="491">
        <f t="shared" si="12"/>
        <v>257.59999999999997</v>
      </c>
      <c r="BL31" s="395"/>
      <c r="BM31" s="217">
        <f t="shared" si="13"/>
        <v>0</v>
      </c>
      <c r="BN31" s="491">
        <f t="shared" si="14"/>
        <v>268.8</v>
      </c>
      <c r="BO31" s="392">
        <f t="shared" si="15"/>
        <v>0</v>
      </c>
      <c r="BP31" s="217">
        <f t="shared" si="16"/>
        <v>0</v>
      </c>
      <c r="BQ31" s="51">
        <f t="shared" si="17"/>
        <v>0</v>
      </c>
      <c r="BR31" s="91">
        <v>2256</v>
      </c>
      <c r="BS31" s="303"/>
      <c r="BT31" s="298"/>
      <c r="BU31" s="298"/>
      <c r="BV31" s="298"/>
      <c r="BW31" s="298"/>
      <c r="BX31" s="299"/>
      <c r="BY31" s="299"/>
      <c r="BZ31" s="298"/>
    </row>
    <row r="32" spans="1:78" ht="12.75" customHeight="1" x14ac:dyDescent="0.15">
      <c r="A32" s="51" t="str">
        <f t="shared" ref="A32:A33" si="30">"AX1"&amp;REPT(0,4-LEN(BR32))&amp;BR32</f>
        <v>AX12209</v>
      </c>
      <c r="B32" s="270" t="s">
        <v>493</v>
      </c>
      <c r="C32" s="270" t="s">
        <v>947</v>
      </c>
      <c r="D32" s="270" t="s">
        <v>470</v>
      </c>
      <c r="E32" s="396"/>
      <c r="F32" s="54" t="s">
        <v>486</v>
      </c>
      <c r="G32" s="54" t="s">
        <v>72</v>
      </c>
      <c r="H32" s="54" t="s">
        <v>75</v>
      </c>
      <c r="I32" s="230" t="s">
        <v>1054</v>
      </c>
      <c r="J32" s="590" t="s">
        <v>1062</v>
      </c>
      <c r="K32" s="590" t="s">
        <v>1057</v>
      </c>
      <c r="L32" s="230" t="s">
        <v>1055</v>
      </c>
      <c r="M32" s="55">
        <v>2.5855200000000003</v>
      </c>
      <c r="N32" s="51">
        <v>4</v>
      </c>
      <c r="O32" s="217"/>
      <c r="P32" s="217"/>
      <c r="Q32" s="56"/>
      <c r="R32" s="57"/>
      <c r="S32" s="58"/>
      <c r="T32" s="59"/>
      <c r="U32" s="60"/>
      <c r="V32" s="61"/>
      <c r="W32" s="496"/>
      <c r="X32" s="63"/>
      <c r="Y32" s="64"/>
      <c r="Z32" s="65"/>
      <c r="AA32" s="497"/>
      <c r="AB32" s="395"/>
      <c r="AC32" s="444"/>
      <c r="AD32" s="220">
        <f t="shared" si="2"/>
        <v>0</v>
      </c>
      <c r="AE32" s="68">
        <f t="shared" ref="AE32:AE33" si="31">N32*AD32</f>
        <v>0</v>
      </c>
      <c r="AF32" s="69"/>
      <c r="AG32" s="69"/>
      <c r="AH32" s="70"/>
      <c r="AI32" s="159"/>
      <c r="AJ32" s="399"/>
      <c r="AK32" s="159"/>
      <c r="AL32" s="495"/>
      <c r="AM32" s="489"/>
      <c r="AN32" s="212">
        <v>289</v>
      </c>
      <c r="AO32" s="213"/>
      <c r="AP32" s="213"/>
      <c r="AQ32" s="70"/>
      <c r="AR32" s="69">
        <v>234</v>
      </c>
      <c r="AS32" s="69"/>
      <c r="AT32" s="493"/>
      <c r="AU32" s="494"/>
      <c r="AV32" s="494">
        <f t="shared" si="4"/>
        <v>234</v>
      </c>
      <c r="AW32" s="490">
        <f t="shared" si="5"/>
        <v>234</v>
      </c>
      <c r="AX32" s="240"/>
      <c r="AY32" s="241"/>
      <c r="AZ32" s="441"/>
      <c r="BA32" s="442"/>
      <c r="BB32" s="443"/>
      <c r="BC32" s="52">
        <f t="shared" si="6"/>
        <v>0</v>
      </c>
      <c r="BD32" s="51">
        <f t="shared" si="7"/>
        <v>0</v>
      </c>
      <c r="BE32" s="491">
        <f t="shared" si="8"/>
        <v>234</v>
      </c>
      <c r="BF32" s="395"/>
      <c r="BG32" s="217">
        <f t="shared" si="9"/>
        <v>0</v>
      </c>
      <c r="BH32" s="491">
        <f t="shared" si="10"/>
        <v>257.40000000000003</v>
      </c>
      <c r="BI32" s="395"/>
      <c r="BJ32" s="51">
        <f t="shared" si="11"/>
        <v>0</v>
      </c>
      <c r="BK32" s="491">
        <f t="shared" si="12"/>
        <v>269.09999999999997</v>
      </c>
      <c r="BL32" s="395"/>
      <c r="BM32" s="217">
        <f t="shared" si="13"/>
        <v>0</v>
      </c>
      <c r="BN32" s="491">
        <f t="shared" si="14"/>
        <v>280.8</v>
      </c>
      <c r="BO32" s="392">
        <f t="shared" si="15"/>
        <v>0</v>
      </c>
      <c r="BP32" s="217">
        <f t="shared" si="16"/>
        <v>0</v>
      </c>
      <c r="BQ32" s="51">
        <f t="shared" si="17"/>
        <v>0</v>
      </c>
      <c r="BR32" s="77">
        <v>2209</v>
      </c>
      <c r="BS32" s="303"/>
      <c r="BT32" s="298"/>
      <c r="BU32" s="298"/>
      <c r="BV32" s="298"/>
      <c r="BW32" s="298"/>
      <c r="BX32" s="299"/>
      <c r="BY32" s="299"/>
      <c r="BZ32" s="298"/>
    </row>
    <row r="33" spans="1:78" ht="12.75" customHeight="1" x14ac:dyDescent="0.15">
      <c r="A33" s="51" t="str">
        <f t="shared" si="30"/>
        <v>AX12258</v>
      </c>
      <c r="B33" s="270" t="s">
        <v>493</v>
      </c>
      <c r="C33" s="270" t="s">
        <v>948</v>
      </c>
      <c r="D33" s="270" t="s">
        <v>470</v>
      </c>
      <c r="E33" s="396"/>
      <c r="F33" s="55" t="s">
        <v>57</v>
      </c>
      <c r="G33" s="54" t="s">
        <v>83</v>
      </c>
      <c r="H33" s="54" t="s">
        <v>91</v>
      </c>
      <c r="I33" s="230" t="s">
        <v>1054</v>
      </c>
      <c r="J33" s="590" t="s">
        <v>1062</v>
      </c>
      <c r="K33" s="590" t="s">
        <v>1057</v>
      </c>
      <c r="L33" s="230" t="s">
        <v>1055</v>
      </c>
      <c r="M33" s="55">
        <v>1.7689999999999999</v>
      </c>
      <c r="N33" s="51">
        <v>3</v>
      </c>
      <c r="O33" s="217"/>
      <c r="P33" s="217"/>
      <c r="Q33" s="56"/>
      <c r="R33" s="57"/>
      <c r="S33" s="58"/>
      <c r="T33" s="59"/>
      <c r="U33" s="60"/>
      <c r="V33" s="61"/>
      <c r="W33" s="496"/>
      <c r="X33" s="63"/>
      <c r="Y33" s="64"/>
      <c r="Z33" s="65"/>
      <c r="AA33" s="497"/>
      <c r="AB33" s="395"/>
      <c r="AC33" s="444"/>
      <c r="AD33" s="220">
        <f t="shared" si="2"/>
        <v>0</v>
      </c>
      <c r="AE33" s="68">
        <f t="shared" si="31"/>
        <v>0</v>
      </c>
      <c r="AF33" s="69"/>
      <c r="AG33" s="69"/>
      <c r="AH33" s="70"/>
      <c r="AI33" s="159"/>
      <c r="AJ33" s="399"/>
      <c r="AK33" s="159"/>
      <c r="AL33" s="495"/>
      <c r="AM33" s="489"/>
      <c r="AN33" s="212">
        <v>224</v>
      </c>
      <c r="AO33" s="213"/>
      <c r="AP33" s="213"/>
      <c r="AQ33" s="70"/>
      <c r="AR33" s="69">
        <v>184</v>
      </c>
      <c r="AS33" s="69"/>
      <c r="AT33" s="493"/>
      <c r="AU33" s="494"/>
      <c r="AV33" s="494">
        <f t="shared" si="4"/>
        <v>184</v>
      </c>
      <c r="AW33" s="490">
        <f t="shared" si="5"/>
        <v>184</v>
      </c>
      <c r="AX33" s="240"/>
      <c r="AY33" s="241"/>
      <c r="AZ33" s="441"/>
      <c r="BA33" s="442"/>
      <c r="BB33" s="443"/>
      <c r="BC33" s="52">
        <f t="shared" si="6"/>
        <v>0</v>
      </c>
      <c r="BD33" s="51">
        <f t="shared" si="7"/>
        <v>0</v>
      </c>
      <c r="BE33" s="491">
        <f t="shared" si="8"/>
        <v>184</v>
      </c>
      <c r="BF33" s="395"/>
      <c r="BG33" s="217">
        <f t="shared" si="9"/>
        <v>0</v>
      </c>
      <c r="BH33" s="491">
        <f t="shared" si="10"/>
        <v>202.4</v>
      </c>
      <c r="BI33" s="395"/>
      <c r="BJ33" s="51">
        <f t="shared" si="11"/>
        <v>0</v>
      </c>
      <c r="BK33" s="491">
        <f t="shared" si="12"/>
        <v>211.6</v>
      </c>
      <c r="BL33" s="395"/>
      <c r="BM33" s="217">
        <f t="shared" si="13"/>
        <v>0</v>
      </c>
      <c r="BN33" s="491">
        <f t="shared" si="14"/>
        <v>220.79999999999998</v>
      </c>
      <c r="BO33" s="392">
        <f t="shared" si="15"/>
        <v>0</v>
      </c>
      <c r="BP33" s="217">
        <f t="shared" si="16"/>
        <v>0</v>
      </c>
      <c r="BQ33" s="51">
        <f t="shared" si="17"/>
        <v>0</v>
      </c>
      <c r="BR33" s="77">
        <v>2258</v>
      </c>
      <c r="BS33" s="303"/>
      <c r="BT33" s="298"/>
      <c r="BU33" s="298"/>
      <c r="BV33" s="298"/>
      <c r="BW33" s="298"/>
      <c r="BX33" s="299"/>
      <c r="BY33" s="299"/>
      <c r="BZ33" s="298"/>
    </row>
    <row r="34" spans="1:78" ht="12.75" customHeight="1" x14ac:dyDescent="0.15">
      <c r="A34" s="51" t="str">
        <f t="shared" ref="A34" si="32">"AX1"&amp;REPT(0,4-LEN(BR34))&amp;BR34</f>
        <v>AX12251</v>
      </c>
      <c r="B34" s="270" t="s">
        <v>493</v>
      </c>
      <c r="C34" s="270" t="s">
        <v>949</v>
      </c>
      <c r="D34" s="270" t="s">
        <v>470</v>
      </c>
      <c r="E34" s="396"/>
      <c r="F34" s="55" t="s">
        <v>57</v>
      </c>
      <c r="G34" s="54" t="s">
        <v>83</v>
      </c>
      <c r="H34" s="54" t="s">
        <v>91</v>
      </c>
      <c r="I34" s="230" t="s">
        <v>1054</v>
      </c>
      <c r="J34" s="590" t="s">
        <v>1062</v>
      </c>
      <c r="K34" s="590" t="s">
        <v>1057</v>
      </c>
      <c r="L34" s="230" t="s">
        <v>1055</v>
      </c>
      <c r="M34" s="55">
        <v>1.7917000000000001</v>
      </c>
      <c r="N34" s="51">
        <v>3</v>
      </c>
      <c r="O34" s="217"/>
      <c r="P34" s="217"/>
      <c r="Q34" s="56"/>
      <c r="R34" s="57"/>
      <c r="S34" s="58"/>
      <c r="T34" s="59"/>
      <c r="U34" s="60"/>
      <c r="V34" s="61"/>
      <c r="W34" s="496"/>
      <c r="X34" s="63"/>
      <c r="Y34" s="64"/>
      <c r="Z34" s="65"/>
      <c r="AA34" s="497"/>
      <c r="AB34" s="395"/>
      <c r="AC34" s="444"/>
      <c r="AD34" s="220">
        <f t="shared" si="2"/>
        <v>0</v>
      </c>
      <c r="AE34" s="68">
        <f t="shared" ref="AE34" si="33">N34*AD34</f>
        <v>0</v>
      </c>
      <c r="AF34" s="69"/>
      <c r="AG34" s="69"/>
      <c r="AH34" s="70"/>
      <c r="AI34" s="159"/>
      <c r="AJ34" s="399"/>
      <c r="AK34" s="159"/>
      <c r="AL34" s="495"/>
      <c r="AM34" s="489"/>
      <c r="AN34" s="212">
        <v>224</v>
      </c>
      <c r="AO34" s="213"/>
      <c r="AP34" s="213"/>
      <c r="AQ34" s="70"/>
      <c r="AR34" s="69">
        <v>184</v>
      </c>
      <c r="AS34" s="69"/>
      <c r="AT34" s="493"/>
      <c r="AU34" s="494"/>
      <c r="AV34" s="494">
        <f t="shared" si="4"/>
        <v>184</v>
      </c>
      <c r="AW34" s="490">
        <f t="shared" si="5"/>
        <v>184</v>
      </c>
      <c r="AX34" s="240"/>
      <c r="AY34" s="241"/>
      <c r="AZ34" s="441"/>
      <c r="BA34" s="442"/>
      <c r="BB34" s="443"/>
      <c r="BC34" s="52">
        <f t="shared" si="6"/>
        <v>0</v>
      </c>
      <c r="BD34" s="51">
        <f t="shared" si="7"/>
        <v>0</v>
      </c>
      <c r="BE34" s="491">
        <f t="shared" si="8"/>
        <v>184</v>
      </c>
      <c r="BF34" s="395"/>
      <c r="BG34" s="217">
        <f t="shared" si="9"/>
        <v>0</v>
      </c>
      <c r="BH34" s="491">
        <f t="shared" si="10"/>
        <v>202.4</v>
      </c>
      <c r="BI34" s="395"/>
      <c r="BJ34" s="51">
        <f t="shared" si="11"/>
        <v>0</v>
      </c>
      <c r="BK34" s="491">
        <f t="shared" si="12"/>
        <v>211.6</v>
      </c>
      <c r="BL34" s="395"/>
      <c r="BM34" s="217">
        <f t="shared" si="13"/>
        <v>0</v>
      </c>
      <c r="BN34" s="491">
        <f t="shared" si="14"/>
        <v>220.79999999999998</v>
      </c>
      <c r="BO34" s="392">
        <f t="shared" si="15"/>
        <v>0</v>
      </c>
      <c r="BP34" s="217">
        <f t="shared" si="16"/>
        <v>0</v>
      </c>
      <c r="BQ34" s="51">
        <f t="shared" si="17"/>
        <v>0</v>
      </c>
      <c r="BR34" s="77">
        <v>2251</v>
      </c>
      <c r="BS34" s="303"/>
      <c r="BT34" s="298"/>
      <c r="BU34" s="298"/>
      <c r="BV34" s="298"/>
      <c r="BW34" s="298"/>
      <c r="BX34" s="299"/>
      <c r="BY34" s="299"/>
      <c r="BZ34" s="298"/>
    </row>
    <row r="35" spans="1:78" ht="12.75" customHeight="1" x14ac:dyDescent="0.15">
      <c r="A35" s="51" t="str">
        <f t="shared" ref="A35:A40" si="34">"AX1"&amp;REPT(0,4-LEN(BR35))&amp;BR35</f>
        <v>AX12203</v>
      </c>
      <c r="B35" s="270" t="s">
        <v>493</v>
      </c>
      <c r="C35" s="270" t="s">
        <v>950</v>
      </c>
      <c r="D35" s="270" t="s">
        <v>470</v>
      </c>
      <c r="E35" s="396"/>
      <c r="F35" s="54" t="s">
        <v>486</v>
      </c>
      <c r="G35" s="54" t="s">
        <v>83</v>
      </c>
      <c r="H35" s="54" t="s">
        <v>75</v>
      </c>
      <c r="I35" s="230" t="s">
        <v>1054</v>
      </c>
      <c r="J35" s="590" t="s">
        <v>1062</v>
      </c>
      <c r="K35" s="590" t="s">
        <v>1057</v>
      </c>
      <c r="L35" s="230" t="s">
        <v>1055</v>
      </c>
      <c r="M35" s="55">
        <v>2.08656</v>
      </c>
      <c r="N35" s="51">
        <v>2</v>
      </c>
      <c r="O35" s="217"/>
      <c r="P35" s="217"/>
      <c r="Q35" s="56"/>
      <c r="R35" s="57"/>
      <c r="S35" s="58"/>
      <c r="T35" s="59"/>
      <c r="U35" s="60"/>
      <c r="V35" s="61"/>
      <c r="W35" s="496"/>
      <c r="X35" s="63"/>
      <c r="Y35" s="64"/>
      <c r="Z35" s="65"/>
      <c r="AA35" s="497"/>
      <c r="AB35" s="395"/>
      <c r="AC35" s="444"/>
      <c r="AD35" s="220">
        <f t="shared" si="2"/>
        <v>0</v>
      </c>
      <c r="AE35" s="68">
        <f>N35*AD35</f>
        <v>0</v>
      </c>
      <c r="AF35" s="69"/>
      <c r="AG35" s="69"/>
      <c r="AH35" s="70"/>
      <c r="AI35" s="159"/>
      <c r="AJ35" s="399"/>
      <c r="AK35" s="159"/>
      <c r="AL35" s="495"/>
      <c r="AM35" s="489"/>
      <c r="AN35" s="212">
        <v>239</v>
      </c>
      <c r="AO35" s="213"/>
      <c r="AP35" s="213"/>
      <c r="AQ35" s="70"/>
      <c r="AR35" s="69">
        <v>194</v>
      </c>
      <c r="AS35" s="69"/>
      <c r="AT35" s="493"/>
      <c r="AU35" s="494"/>
      <c r="AV35" s="494">
        <f t="shared" si="4"/>
        <v>194</v>
      </c>
      <c r="AW35" s="490">
        <f t="shared" si="5"/>
        <v>194</v>
      </c>
      <c r="AX35" s="240"/>
      <c r="AY35" s="241"/>
      <c r="AZ35" s="441"/>
      <c r="BA35" s="442"/>
      <c r="BB35" s="443"/>
      <c r="BC35" s="52">
        <f t="shared" si="6"/>
        <v>0</v>
      </c>
      <c r="BD35" s="51">
        <f t="shared" si="7"/>
        <v>0</v>
      </c>
      <c r="BE35" s="491">
        <f t="shared" si="8"/>
        <v>194</v>
      </c>
      <c r="BF35" s="395"/>
      <c r="BG35" s="217">
        <f t="shared" si="9"/>
        <v>0</v>
      </c>
      <c r="BH35" s="491">
        <f t="shared" si="10"/>
        <v>213.4</v>
      </c>
      <c r="BI35" s="395"/>
      <c r="BJ35" s="51">
        <f t="shared" si="11"/>
        <v>0</v>
      </c>
      <c r="BK35" s="491">
        <f t="shared" si="12"/>
        <v>223.1</v>
      </c>
      <c r="BL35" s="395"/>
      <c r="BM35" s="217">
        <f t="shared" si="13"/>
        <v>0</v>
      </c>
      <c r="BN35" s="491">
        <f t="shared" si="14"/>
        <v>232.79999999999998</v>
      </c>
      <c r="BO35" s="392">
        <f t="shared" si="15"/>
        <v>0</v>
      </c>
      <c r="BP35" s="217">
        <f t="shared" si="16"/>
        <v>0</v>
      </c>
      <c r="BQ35" s="51">
        <f t="shared" si="17"/>
        <v>0</v>
      </c>
      <c r="BR35" s="91">
        <v>2203</v>
      </c>
      <c r="BS35" s="303"/>
      <c r="BT35" s="298"/>
      <c r="BU35" s="298"/>
      <c r="BV35" s="298"/>
      <c r="BW35" s="298"/>
      <c r="BX35" s="299"/>
      <c r="BY35" s="299"/>
      <c r="BZ35" s="298"/>
    </row>
    <row r="36" spans="1:78" ht="12.75" customHeight="1" x14ac:dyDescent="0.15">
      <c r="A36" s="51" t="str">
        <f t="shared" si="34"/>
        <v>AX12250</v>
      </c>
      <c r="B36" s="270" t="s">
        <v>493</v>
      </c>
      <c r="C36" s="270" t="s">
        <v>951</v>
      </c>
      <c r="D36" s="270" t="s">
        <v>470</v>
      </c>
      <c r="E36" s="396"/>
      <c r="F36" s="55" t="s">
        <v>57</v>
      </c>
      <c r="G36" s="54" t="s">
        <v>83</v>
      </c>
      <c r="H36" s="54" t="s">
        <v>91</v>
      </c>
      <c r="I36" s="230" t="s">
        <v>1054</v>
      </c>
      <c r="J36" s="590" t="s">
        <v>1062</v>
      </c>
      <c r="K36" s="590" t="s">
        <v>1057</v>
      </c>
      <c r="L36" s="230" t="s">
        <v>1055</v>
      </c>
      <c r="M36" s="55">
        <v>2.1318999999999999</v>
      </c>
      <c r="N36" s="51">
        <v>2</v>
      </c>
      <c r="O36" s="217"/>
      <c r="P36" s="217"/>
      <c r="Q36" s="56"/>
      <c r="R36" s="57"/>
      <c r="S36" s="58"/>
      <c r="T36" s="59"/>
      <c r="U36" s="60"/>
      <c r="V36" s="61"/>
      <c r="W36" s="496"/>
      <c r="X36" s="63"/>
      <c r="Y36" s="64"/>
      <c r="Z36" s="65"/>
      <c r="AA36" s="497"/>
      <c r="AB36" s="395"/>
      <c r="AC36" s="444"/>
      <c r="AD36" s="220">
        <f t="shared" si="2"/>
        <v>0</v>
      </c>
      <c r="AE36" s="68">
        <f>N36*AD36</f>
        <v>0</v>
      </c>
      <c r="AF36" s="69"/>
      <c r="AG36" s="69"/>
      <c r="AH36" s="70"/>
      <c r="AI36" s="159"/>
      <c r="AJ36" s="399"/>
      <c r="AK36" s="159"/>
      <c r="AL36" s="495"/>
      <c r="AM36" s="489"/>
      <c r="AN36" s="212">
        <v>244</v>
      </c>
      <c r="AO36" s="213"/>
      <c r="AP36" s="213"/>
      <c r="AQ36" s="70"/>
      <c r="AR36" s="69">
        <v>199</v>
      </c>
      <c r="AS36" s="69"/>
      <c r="AT36" s="493"/>
      <c r="AU36" s="494"/>
      <c r="AV36" s="494">
        <f t="shared" si="4"/>
        <v>199</v>
      </c>
      <c r="AW36" s="490">
        <f t="shared" si="5"/>
        <v>199</v>
      </c>
      <c r="AX36" s="240"/>
      <c r="AY36" s="241"/>
      <c r="AZ36" s="441"/>
      <c r="BA36" s="442"/>
      <c r="BB36" s="443"/>
      <c r="BC36" s="52">
        <f t="shared" si="6"/>
        <v>0</v>
      </c>
      <c r="BD36" s="51">
        <f t="shared" si="7"/>
        <v>0</v>
      </c>
      <c r="BE36" s="491">
        <f t="shared" si="8"/>
        <v>199</v>
      </c>
      <c r="BF36" s="395"/>
      <c r="BG36" s="217">
        <f t="shared" si="9"/>
        <v>0</v>
      </c>
      <c r="BH36" s="491">
        <f t="shared" si="10"/>
        <v>218.9</v>
      </c>
      <c r="BI36" s="395"/>
      <c r="BJ36" s="51">
        <f t="shared" si="11"/>
        <v>0</v>
      </c>
      <c r="BK36" s="491">
        <f t="shared" si="12"/>
        <v>228.85</v>
      </c>
      <c r="BL36" s="395"/>
      <c r="BM36" s="217">
        <f t="shared" si="13"/>
        <v>0</v>
      </c>
      <c r="BN36" s="491">
        <f t="shared" si="14"/>
        <v>238.79999999999998</v>
      </c>
      <c r="BO36" s="392">
        <f t="shared" si="15"/>
        <v>0</v>
      </c>
      <c r="BP36" s="217">
        <f t="shared" si="16"/>
        <v>0</v>
      </c>
      <c r="BQ36" s="51">
        <f t="shared" si="17"/>
        <v>0</v>
      </c>
      <c r="BR36" s="91">
        <v>2250</v>
      </c>
      <c r="BS36" s="303"/>
      <c r="BT36" s="298"/>
      <c r="BU36" s="298"/>
      <c r="BV36" s="298"/>
      <c r="BW36" s="298"/>
      <c r="BX36" s="299"/>
      <c r="BY36" s="299"/>
      <c r="BZ36" s="298"/>
    </row>
    <row r="37" spans="1:78" ht="12.75" customHeight="1" x14ac:dyDescent="0.15">
      <c r="A37" s="51" t="str">
        <f t="shared" si="34"/>
        <v>AX12204</v>
      </c>
      <c r="B37" s="270" t="s">
        <v>493</v>
      </c>
      <c r="C37" s="270" t="s">
        <v>952</v>
      </c>
      <c r="D37" s="270" t="s">
        <v>470</v>
      </c>
      <c r="E37" s="396"/>
      <c r="F37" s="129" t="s">
        <v>486</v>
      </c>
      <c r="G37" s="54" t="s">
        <v>83</v>
      </c>
      <c r="H37" s="54" t="s">
        <v>91</v>
      </c>
      <c r="I37" s="230" t="s">
        <v>1054</v>
      </c>
      <c r="J37" s="590" t="s">
        <v>1062</v>
      </c>
      <c r="K37" s="590" t="s">
        <v>1057</v>
      </c>
      <c r="L37" s="230" t="s">
        <v>1055</v>
      </c>
      <c r="M37" s="55">
        <v>2.9483999999999999</v>
      </c>
      <c r="N37" s="51">
        <v>2</v>
      </c>
      <c r="O37" s="217"/>
      <c r="P37" s="217"/>
      <c r="Q37" s="56"/>
      <c r="R37" s="57"/>
      <c r="S37" s="58"/>
      <c r="T37" s="59"/>
      <c r="U37" s="60"/>
      <c r="V37" s="61"/>
      <c r="W37" s="496"/>
      <c r="X37" s="63"/>
      <c r="Y37" s="64"/>
      <c r="Z37" s="65"/>
      <c r="AA37" s="497"/>
      <c r="AB37" s="395"/>
      <c r="AC37" s="444"/>
      <c r="AD37" s="220">
        <f t="shared" si="2"/>
        <v>0</v>
      </c>
      <c r="AE37" s="68">
        <f t="shared" ref="AE37" si="35">N37*AD37</f>
        <v>0</v>
      </c>
      <c r="AF37" s="69"/>
      <c r="AG37" s="69"/>
      <c r="AH37" s="70"/>
      <c r="AI37" s="159"/>
      <c r="AJ37" s="399"/>
      <c r="AK37" s="159"/>
      <c r="AL37" s="495"/>
      <c r="AM37" s="489"/>
      <c r="AN37" s="212">
        <v>299</v>
      </c>
      <c r="AO37" s="213"/>
      <c r="AP37" s="213"/>
      <c r="AQ37" s="70"/>
      <c r="AR37" s="69">
        <v>244</v>
      </c>
      <c r="AS37" s="69"/>
      <c r="AT37" s="493"/>
      <c r="AU37" s="494"/>
      <c r="AV37" s="494">
        <f t="shared" si="4"/>
        <v>244</v>
      </c>
      <c r="AW37" s="490">
        <f t="shared" si="5"/>
        <v>244</v>
      </c>
      <c r="AX37" s="240"/>
      <c r="AY37" s="241"/>
      <c r="AZ37" s="441"/>
      <c r="BA37" s="442"/>
      <c r="BB37" s="443"/>
      <c r="BC37" s="52">
        <f t="shared" si="6"/>
        <v>0</v>
      </c>
      <c r="BD37" s="51">
        <f t="shared" si="7"/>
        <v>0</v>
      </c>
      <c r="BE37" s="491">
        <f t="shared" si="8"/>
        <v>244</v>
      </c>
      <c r="BF37" s="395"/>
      <c r="BG37" s="217">
        <f t="shared" si="9"/>
        <v>0</v>
      </c>
      <c r="BH37" s="491">
        <f t="shared" si="10"/>
        <v>268.40000000000003</v>
      </c>
      <c r="BI37" s="395"/>
      <c r="BJ37" s="51">
        <f t="shared" si="11"/>
        <v>0</v>
      </c>
      <c r="BK37" s="491">
        <f t="shared" si="12"/>
        <v>280.59999999999997</v>
      </c>
      <c r="BL37" s="395"/>
      <c r="BM37" s="217">
        <f t="shared" si="13"/>
        <v>0</v>
      </c>
      <c r="BN37" s="491">
        <f t="shared" si="14"/>
        <v>292.8</v>
      </c>
      <c r="BO37" s="392">
        <f t="shared" si="15"/>
        <v>0</v>
      </c>
      <c r="BP37" s="217">
        <f t="shared" si="16"/>
        <v>0</v>
      </c>
      <c r="BQ37" s="51">
        <f t="shared" si="17"/>
        <v>0</v>
      </c>
      <c r="BR37" s="77">
        <v>2204</v>
      </c>
      <c r="BS37" s="303"/>
      <c r="BT37" s="298"/>
      <c r="BU37" s="298"/>
      <c r="BV37" s="298"/>
      <c r="BW37" s="298"/>
      <c r="BX37" s="299"/>
      <c r="BY37" s="299"/>
      <c r="BZ37" s="298"/>
    </row>
    <row r="38" spans="1:78" ht="12.75" customHeight="1" x14ac:dyDescent="0.15">
      <c r="A38" s="51" t="str">
        <f t="shared" si="34"/>
        <v>AX12259</v>
      </c>
      <c r="B38" s="270" t="s">
        <v>493</v>
      </c>
      <c r="C38" s="270" t="s">
        <v>953</v>
      </c>
      <c r="D38" s="270" t="s">
        <v>470</v>
      </c>
      <c r="E38" s="396"/>
      <c r="F38" s="129" t="s">
        <v>57</v>
      </c>
      <c r="G38" s="54" t="s">
        <v>95</v>
      </c>
      <c r="H38" s="54" t="s">
        <v>70</v>
      </c>
      <c r="I38" s="230" t="s">
        <v>1054</v>
      </c>
      <c r="J38" s="590" t="s">
        <v>1062</v>
      </c>
      <c r="K38" s="590" t="s">
        <v>1057</v>
      </c>
      <c r="L38" s="230" t="s">
        <v>1055</v>
      </c>
      <c r="M38" s="55">
        <v>1.5875999999999999</v>
      </c>
      <c r="N38" s="51">
        <v>1</v>
      </c>
      <c r="O38" s="217"/>
      <c r="P38" s="217"/>
      <c r="Q38" s="56"/>
      <c r="R38" s="57"/>
      <c r="S38" s="58"/>
      <c r="T38" s="59"/>
      <c r="U38" s="60"/>
      <c r="V38" s="61"/>
      <c r="W38" s="496"/>
      <c r="X38" s="63"/>
      <c r="Y38" s="64"/>
      <c r="Z38" s="65"/>
      <c r="AA38" s="497"/>
      <c r="AB38" s="395"/>
      <c r="AC38" s="444"/>
      <c r="AD38" s="220">
        <f t="shared" si="2"/>
        <v>0</v>
      </c>
      <c r="AE38" s="68">
        <f t="shared" ref="AE38:AE39" si="36">N38*AD38</f>
        <v>0</v>
      </c>
      <c r="AF38" s="69"/>
      <c r="AG38" s="69"/>
      <c r="AH38" s="70"/>
      <c r="AI38" s="159"/>
      <c r="AJ38" s="399"/>
      <c r="AK38" s="159"/>
      <c r="AL38" s="495"/>
      <c r="AM38" s="489"/>
      <c r="AN38" s="212">
        <v>204</v>
      </c>
      <c r="AO38" s="213"/>
      <c r="AP38" s="213"/>
      <c r="AQ38" s="70"/>
      <c r="AR38" s="69">
        <v>164</v>
      </c>
      <c r="AS38" s="69"/>
      <c r="AT38" s="493"/>
      <c r="AU38" s="494"/>
      <c r="AV38" s="494">
        <f t="shared" si="4"/>
        <v>164</v>
      </c>
      <c r="AW38" s="490">
        <f t="shared" si="5"/>
        <v>164</v>
      </c>
      <c r="AX38" s="240"/>
      <c r="AY38" s="241"/>
      <c r="AZ38" s="441"/>
      <c r="BA38" s="442"/>
      <c r="BB38" s="443"/>
      <c r="BC38" s="52">
        <f t="shared" si="6"/>
        <v>0</v>
      </c>
      <c r="BD38" s="51">
        <f t="shared" si="7"/>
        <v>0</v>
      </c>
      <c r="BE38" s="491">
        <f t="shared" si="8"/>
        <v>164</v>
      </c>
      <c r="BF38" s="395"/>
      <c r="BG38" s="217">
        <f t="shared" si="9"/>
        <v>0</v>
      </c>
      <c r="BH38" s="491">
        <f t="shared" si="10"/>
        <v>180.4</v>
      </c>
      <c r="BI38" s="395"/>
      <c r="BJ38" s="51">
        <f t="shared" si="11"/>
        <v>0</v>
      </c>
      <c r="BK38" s="491">
        <f t="shared" si="12"/>
        <v>188.6</v>
      </c>
      <c r="BL38" s="395"/>
      <c r="BM38" s="217">
        <f t="shared" si="13"/>
        <v>0</v>
      </c>
      <c r="BN38" s="491">
        <f t="shared" si="14"/>
        <v>196.79999999999998</v>
      </c>
      <c r="BO38" s="392">
        <f t="shared" si="15"/>
        <v>0</v>
      </c>
      <c r="BP38" s="217">
        <f t="shared" si="16"/>
        <v>0</v>
      </c>
      <c r="BQ38" s="51">
        <f t="shared" si="17"/>
        <v>0</v>
      </c>
      <c r="BR38" s="77">
        <v>2259</v>
      </c>
      <c r="BS38" s="303"/>
      <c r="BT38" s="298"/>
      <c r="BU38" s="298"/>
      <c r="BV38" s="298"/>
      <c r="BW38" s="298"/>
      <c r="BX38" s="299"/>
      <c r="BY38" s="299"/>
      <c r="BZ38" s="298"/>
    </row>
    <row r="39" spans="1:78" ht="12.75" customHeight="1" x14ac:dyDescent="0.15">
      <c r="A39" s="51" t="str">
        <f t="shared" si="34"/>
        <v>AX12252</v>
      </c>
      <c r="B39" s="270" t="s">
        <v>493</v>
      </c>
      <c r="C39" s="270" t="s">
        <v>954</v>
      </c>
      <c r="D39" s="270" t="s">
        <v>470</v>
      </c>
      <c r="E39" s="396"/>
      <c r="F39" s="129" t="s">
        <v>57</v>
      </c>
      <c r="G39" s="54" t="s">
        <v>95</v>
      </c>
      <c r="H39" s="54" t="s">
        <v>70</v>
      </c>
      <c r="I39" s="230" t="s">
        <v>1054</v>
      </c>
      <c r="J39" s="590" t="s">
        <v>1062</v>
      </c>
      <c r="K39" s="590" t="s">
        <v>1057</v>
      </c>
      <c r="L39" s="230" t="s">
        <v>1055</v>
      </c>
      <c r="M39" s="55">
        <v>1.5875999999999999</v>
      </c>
      <c r="N39" s="51">
        <v>1</v>
      </c>
      <c r="O39" s="217"/>
      <c r="P39" s="217"/>
      <c r="Q39" s="56"/>
      <c r="R39" s="57"/>
      <c r="S39" s="58"/>
      <c r="T39" s="59"/>
      <c r="U39" s="60"/>
      <c r="V39" s="61"/>
      <c r="W39" s="496"/>
      <c r="X39" s="63"/>
      <c r="Y39" s="64"/>
      <c r="Z39" s="65"/>
      <c r="AA39" s="497"/>
      <c r="AB39" s="395"/>
      <c r="AC39" s="444"/>
      <c r="AD39" s="220">
        <f t="shared" si="2"/>
        <v>0</v>
      </c>
      <c r="AE39" s="68">
        <f t="shared" si="36"/>
        <v>0</v>
      </c>
      <c r="AF39" s="69"/>
      <c r="AG39" s="69"/>
      <c r="AH39" s="70"/>
      <c r="AI39" s="159"/>
      <c r="AJ39" s="399"/>
      <c r="AK39" s="159"/>
      <c r="AL39" s="495"/>
      <c r="AM39" s="489"/>
      <c r="AN39" s="212">
        <v>204</v>
      </c>
      <c r="AO39" s="213"/>
      <c r="AP39" s="213"/>
      <c r="AQ39" s="70"/>
      <c r="AR39" s="69">
        <v>164</v>
      </c>
      <c r="AS39" s="69"/>
      <c r="AT39" s="493"/>
      <c r="AU39" s="494"/>
      <c r="AV39" s="494">
        <f t="shared" si="4"/>
        <v>164</v>
      </c>
      <c r="AW39" s="490">
        <f t="shared" si="5"/>
        <v>164</v>
      </c>
      <c r="AX39" s="240"/>
      <c r="AY39" s="241"/>
      <c r="AZ39" s="441"/>
      <c r="BA39" s="442"/>
      <c r="BB39" s="443"/>
      <c r="BC39" s="52">
        <f t="shared" si="6"/>
        <v>0</v>
      </c>
      <c r="BD39" s="51">
        <f t="shared" si="7"/>
        <v>0</v>
      </c>
      <c r="BE39" s="491">
        <f t="shared" si="8"/>
        <v>164</v>
      </c>
      <c r="BF39" s="395"/>
      <c r="BG39" s="217">
        <f t="shared" si="9"/>
        <v>0</v>
      </c>
      <c r="BH39" s="491">
        <f t="shared" si="10"/>
        <v>180.4</v>
      </c>
      <c r="BI39" s="395"/>
      <c r="BJ39" s="51">
        <f t="shared" si="11"/>
        <v>0</v>
      </c>
      <c r="BK39" s="491">
        <f t="shared" si="12"/>
        <v>188.6</v>
      </c>
      <c r="BL39" s="395"/>
      <c r="BM39" s="217">
        <f t="shared" si="13"/>
        <v>0</v>
      </c>
      <c r="BN39" s="491">
        <f t="shared" si="14"/>
        <v>196.79999999999998</v>
      </c>
      <c r="BO39" s="392">
        <f t="shared" si="15"/>
        <v>0</v>
      </c>
      <c r="BP39" s="217">
        <f t="shared" si="16"/>
        <v>0</v>
      </c>
      <c r="BQ39" s="51">
        <f t="shared" si="17"/>
        <v>0</v>
      </c>
      <c r="BR39" s="77">
        <v>2252</v>
      </c>
      <c r="BS39" s="303"/>
      <c r="BT39" s="298"/>
      <c r="BU39" s="298"/>
      <c r="BV39" s="298"/>
      <c r="BW39" s="298"/>
      <c r="BX39" s="299"/>
      <c r="BY39" s="299"/>
      <c r="BZ39" s="298"/>
    </row>
    <row r="40" spans="1:78" ht="12.75" customHeight="1" x14ac:dyDescent="0.15">
      <c r="A40" s="51" t="str">
        <f t="shared" si="34"/>
        <v>AX12253</v>
      </c>
      <c r="B40" s="270" t="s">
        <v>493</v>
      </c>
      <c r="C40" s="270" t="s">
        <v>955</v>
      </c>
      <c r="D40" s="270" t="s">
        <v>470</v>
      </c>
      <c r="E40" s="396"/>
      <c r="F40" s="129" t="s">
        <v>57</v>
      </c>
      <c r="G40" s="54" t="s">
        <v>95</v>
      </c>
      <c r="H40" s="54" t="s">
        <v>91</v>
      </c>
      <c r="I40" s="230" t="s">
        <v>1054</v>
      </c>
      <c r="J40" s="590" t="s">
        <v>1062</v>
      </c>
      <c r="K40" s="590" t="s">
        <v>1057</v>
      </c>
      <c r="L40" s="230" t="s">
        <v>1055</v>
      </c>
      <c r="M40" s="55">
        <v>1.8824000000000001</v>
      </c>
      <c r="N40" s="51">
        <v>1</v>
      </c>
      <c r="O40" s="217"/>
      <c r="P40" s="217"/>
      <c r="Q40" s="56"/>
      <c r="R40" s="57"/>
      <c r="S40" s="58"/>
      <c r="T40" s="59"/>
      <c r="U40" s="60"/>
      <c r="V40" s="61"/>
      <c r="W40" s="496"/>
      <c r="X40" s="63"/>
      <c r="Y40" s="64"/>
      <c r="Z40" s="65"/>
      <c r="AA40" s="497"/>
      <c r="AB40" s="395"/>
      <c r="AC40" s="444"/>
      <c r="AD40" s="220">
        <f t="shared" si="2"/>
        <v>0</v>
      </c>
      <c r="AE40" s="68">
        <f t="shared" ref="AE40:AE41" si="37">N40*AD40</f>
        <v>0</v>
      </c>
      <c r="AF40" s="69"/>
      <c r="AG40" s="69"/>
      <c r="AH40" s="70"/>
      <c r="AI40" s="159"/>
      <c r="AJ40" s="399"/>
      <c r="AK40" s="159"/>
      <c r="AL40" s="495"/>
      <c r="AM40" s="489"/>
      <c r="AN40" s="212">
        <v>224</v>
      </c>
      <c r="AO40" s="213"/>
      <c r="AP40" s="213"/>
      <c r="AQ40" s="70"/>
      <c r="AR40" s="69">
        <v>184</v>
      </c>
      <c r="AS40" s="69"/>
      <c r="AT40" s="493"/>
      <c r="AU40" s="494"/>
      <c r="AV40" s="494">
        <f t="shared" ref="AV40:AV57" si="38">IF(OrderFormType="Wholesale",CEILING(AR40*ExchRate,ExchRateRoundUpTo),CEILING(AN40*ExchRate,ExchRateRoundUpTo)/1.22)</f>
        <v>184</v>
      </c>
      <c r="AW40" s="490">
        <f t="shared" ref="AW40:AW57" si="39">AV40*(1+AO40+AP40)</f>
        <v>184</v>
      </c>
      <c r="AX40" s="240"/>
      <c r="AY40" s="241"/>
      <c r="AZ40" s="441"/>
      <c r="BA40" s="442"/>
      <c r="BB40" s="443"/>
      <c r="BC40" s="52">
        <f t="shared" ref="BC40:BC57" si="40">SUM(AX40:BB40)</f>
        <v>0</v>
      </c>
      <c r="BD40" s="51">
        <f t="shared" ref="BD40:BD57" si="41">N40*BC40</f>
        <v>0</v>
      </c>
      <c r="BE40" s="491">
        <f t="shared" ref="BE40:BE57" si="42">AV40*(1+AO40+AP40)</f>
        <v>184</v>
      </c>
      <c r="BF40" s="395"/>
      <c r="BG40" s="217">
        <f t="shared" si="9"/>
        <v>0</v>
      </c>
      <c r="BH40" s="491">
        <f t="shared" ref="BH40:BH65" si="43">$AV40*(1.1+$AO40+$AP40)</f>
        <v>202.4</v>
      </c>
      <c r="BI40" s="395"/>
      <c r="BJ40" s="51">
        <f t="shared" ref="BJ40:BJ57" si="44">N40*BI40</f>
        <v>0</v>
      </c>
      <c r="BK40" s="491">
        <f t="shared" ref="BK40:BK57" si="45">AV40*(1.15+AO40+AP40)</f>
        <v>211.6</v>
      </c>
      <c r="BL40" s="395"/>
      <c r="BM40" s="217">
        <f t="shared" ref="BM40:BM57" si="46">N40*BL40</f>
        <v>0</v>
      </c>
      <c r="BN40" s="491">
        <f t="shared" ref="BN40:BN57" si="47">AV40*(1.2+AO40+AP40)</f>
        <v>220.79999999999998</v>
      </c>
      <c r="BO40" s="392">
        <f t="shared" ref="BO40:BO57" si="48">(AD40*AW40)+(BC40*BE40)+(BF40*BH40)+(BI40*BK40)+(BL40*BN40)</f>
        <v>0</v>
      </c>
      <c r="BP40" s="217">
        <f t="shared" ref="BP40:BP57" si="49">AD40+BC40+BF40+BI40+BL40</f>
        <v>0</v>
      </c>
      <c r="BQ40" s="51">
        <f t="shared" ref="BQ40:BQ57" si="50">N40*BP40</f>
        <v>0</v>
      </c>
      <c r="BR40" s="77">
        <v>2253</v>
      </c>
      <c r="BS40" s="303"/>
      <c r="BT40" s="298"/>
      <c r="BU40" s="298"/>
      <c r="BV40" s="298"/>
      <c r="BW40" s="298"/>
      <c r="BX40" s="299"/>
      <c r="BY40" s="299"/>
      <c r="BZ40" s="298"/>
    </row>
    <row r="41" spans="1:78" ht="12.75" customHeight="1" x14ac:dyDescent="0.15">
      <c r="A41" s="51" t="str">
        <f t="shared" ref="A41" si="51">"AX1"&amp;REPT(0,4-LEN(BR41))&amp;BR41</f>
        <v>AX12248</v>
      </c>
      <c r="B41" s="270" t="s">
        <v>493</v>
      </c>
      <c r="C41" s="270" t="s">
        <v>956</v>
      </c>
      <c r="D41" s="270" t="s">
        <v>470</v>
      </c>
      <c r="E41" s="396"/>
      <c r="F41" s="54" t="s">
        <v>57</v>
      </c>
      <c r="G41" s="53" t="s">
        <v>95</v>
      </c>
      <c r="H41" s="54" t="s">
        <v>91</v>
      </c>
      <c r="I41" s="230" t="s">
        <v>1054</v>
      </c>
      <c r="J41" s="590" t="s">
        <v>1062</v>
      </c>
      <c r="K41" s="590" t="s">
        <v>1057</v>
      </c>
      <c r="L41" s="230" t="s">
        <v>1055</v>
      </c>
      <c r="M41" s="219">
        <v>1.6103000000000001</v>
      </c>
      <c r="N41" s="51">
        <v>1</v>
      </c>
      <c r="O41" s="217"/>
      <c r="P41" s="217"/>
      <c r="Q41" s="56"/>
      <c r="R41" s="57"/>
      <c r="S41" s="58"/>
      <c r="T41" s="59"/>
      <c r="U41" s="60"/>
      <c r="V41" s="61"/>
      <c r="W41" s="496"/>
      <c r="X41" s="63"/>
      <c r="Y41" s="64"/>
      <c r="Z41" s="65"/>
      <c r="AA41" s="497"/>
      <c r="AB41" s="395"/>
      <c r="AC41" s="444"/>
      <c r="AD41" s="220">
        <f t="shared" si="2"/>
        <v>0</v>
      </c>
      <c r="AE41" s="68">
        <f t="shared" si="37"/>
        <v>0</v>
      </c>
      <c r="AF41" s="69"/>
      <c r="AG41" s="69"/>
      <c r="AH41" s="70"/>
      <c r="AI41" s="159"/>
      <c r="AJ41" s="399"/>
      <c r="AK41" s="159"/>
      <c r="AL41" s="495"/>
      <c r="AM41" s="489"/>
      <c r="AN41" s="212">
        <v>204</v>
      </c>
      <c r="AO41" s="213"/>
      <c r="AP41" s="213"/>
      <c r="AQ41" s="70"/>
      <c r="AR41" s="69">
        <v>164</v>
      </c>
      <c r="AS41" s="69"/>
      <c r="AT41" s="493"/>
      <c r="AU41" s="494"/>
      <c r="AV41" s="494">
        <f t="shared" si="38"/>
        <v>164</v>
      </c>
      <c r="AW41" s="490">
        <f t="shared" si="39"/>
        <v>164</v>
      </c>
      <c r="AX41" s="240"/>
      <c r="AY41" s="241"/>
      <c r="AZ41" s="441"/>
      <c r="BA41" s="442"/>
      <c r="BB41" s="443"/>
      <c r="BC41" s="52">
        <f t="shared" si="40"/>
        <v>0</v>
      </c>
      <c r="BD41" s="51">
        <f t="shared" si="41"/>
        <v>0</v>
      </c>
      <c r="BE41" s="491">
        <f t="shared" si="42"/>
        <v>164</v>
      </c>
      <c r="BF41" s="395"/>
      <c r="BG41" s="217">
        <f t="shared" si="9"/>
        <v>0</v>
      </c>
      <c r="BH41" s="491">
        <f t="shared" si="43"/>
        <v>180.4</v>
      </c>
      <c r="BI41" s="395"/>
      <c r="BJ41" s="51">
        <f t="shared" si="44"/>
        <v>0</v>
      </c>
      <c r="BK41" s="491">
        <f t="shared" si="45"/>
        <v>188.6</v>
      </c>
      <c r="BL41" s="395"/>
      <c r="BM41" s="217">
        <f t="shared" si="46"/>
        <v>0</v>
      </c>
      <c r="BN41" s="491">
        <f t="shared" si="47"/>
        <v>196.79999999999998</v>
      </c>
      <c r="BO41" s="392">
        <f t="shared" si="48"/>
        <v>0</v>
      </c>
      <c r="BP41" s="217">
        <f t="shared" si="49"/>
        <v>0</v>
      </c>
      <c r="BQ41" s="51">
        <f t="shared" si="50"/>
        <v>0</v>
      </c>
      <c r="BR41" s="77">
        <v>2248</v>
      </c>
      <c r="BS41" s="303"/>
      <c r="BT41" s="298"/>
      <c r="BU41" s="298"/>
      <c r="BV41" s="298"/>
      <c r="BW41" s="298"/>
      <c r="BX41" s="299"/>
      <c r="BY41" s="299"/>
      <c r="BZ41" s="298"/>
    </row>
    <row r="42" spans="1:78" ht="12.75" customHeight="1" x14ac:dyDescent="0.15">
      <c r="A42" s="51" t="str">
        <f t="shared" ref="A42:A57" si="52">"AX1"&amp;REPT(0,4-LEN(BR42))&amp;BR42</f>
        <v>AX12196</v>
      </c>
      <c r="B42" s="270" t="s">
        <v>493</v>
      </c>
      <c r="C42" s="270" t="s">
        <v>957</v>
      </c>
      <c r="D42" s="270" t="s">
        <v>470</v>
      </c>
      <c r="E42" s="396"/>
      <c r="F42" s="54" t="s">
        <v>486</v>
      </c>
      <c r="G42" s="53" t="s">
        <v>95</v>
      </c>
      <c r="H42" s="54" t="s">
        <v>75</v>
      </c>
      <c r="I42" s="230" t="s">
        <v>1054</v>
      </c>
      <c r="J42" s="590" t="s">
        <v>1062</v>
      </c>
      <c r="K42" s="590" t="s">
        <v>1057</v>
      </c>
      <c r="L42" s="230" t="s">
        <v>1055</v>
      </c>
      <c r="M42" s="219">
        <v>2.0638435999999998</v>
      </c>
      <c r="N42" s="51">
        <v>1</v>
      </c>
      <c r="O42" s="217"/>
      <c r="P42" s="217"/>
      <c r="Q42" s="56"/>
      <c r="R42" s="57"/>
      <c r="S42" s="58"/>
      <c r="T42" s="59"/>
      <c r="U42" s="60"/>
      <c r="V42" s="61"/>
      <c r="W42" s="496"/>
      <c r="X42" s="63"/>
      <c r="Y42" s="64"/>
      <c r="Z42" s="65"/>
      <c r="AA42" s="497"/>
      <c r="AB42" s="395"/>
      <c r="AC42" s="444"/>
      <c r="AD42" s="220">
        <f>SUM(Q42:AC42)</f>
        <v>0</v>
      </c>
      <c r="AE42" s="68">
        <f t="shared" ref="AE42:AE57" si="53">N42*AD42</f>
        <v>0</v>
      </c>
      <c r="AF42" s="69"/>
      <c r="AG42" s="69"/>
      <c r="AH42" s="70"/>
      <c r="AI42" s="159"/>
      <c r="AJ42" s="399"/>
      <c r="AK42" s="159"/>
      <c r="AL42" s="495"/>
      <c r="AM42" s="489"/>
      <c r="AN42" s="212">
        <v>219</v>
      </c>
      <c r="AO42" s="213"/>
      <c r="AP42" s="213"/>
      <c r="AQ42" s="70"/>
      <c r="AR42" s="69">
        <v>179</v>
      </c>
      <c r="AS42" s="69"/>
      <c r="AT42" s="493"/>
      <c r="AU42" s="494"/>
      <c r="AV42" s="494">
        <f t="shared" si="38"/>
        <v>179</v>
      </c>
      <c r="AW42" s="490">
        <f t="shared" si="39"/>
        <v>179</v>
      </c>
      <c r="AX42" s="240"/>
      <c r="AY42" s="241"/>
      <c r="AZ42" s="441"/>
      <c r="BA42" s="442"/>
      <c r="BB42" s="443"/>
      <c r="BC42" s="52">
        <f t="shared" si="40"/>
        <v>0</v>
      </c>
      <c r="BD42" s="51">
        <f t="shared" si="41"/>
        <v>0</v>
      </c>
      <c r="BE42" s="491">
        <f t="shared" si="42"/>
        <v>179</v>
      </c>
      <c r="BF42" s="395"/>
      <c r="BG42" s="217">
        <f t="shared" ref="BG42:BG67" si="54">$N42*BF42</f>
        <v>0</v>
      </c>
      <c r="BH42" s="491">
        <f t="shared" si="43"/>
        <v>196.9</v>
      </c>
      <c r="BI42" s="395"/>
      <c r="BJ42" s="51">
        <f t="shared" si="44"/>
        <v>0</v>
      </c>
      <c r="BK42" s="491">
        <f t="shared" si="45"/>
        <v>205.85</v>
      </c>
      <c r="BL42" s="395"/>
      <c r="BM42" s="217">
        <f t="shared" si="46"/>
        <v>0</v>
      </c>
      <c r="BN42" s="491">
        <f t="shared" si="47"/>
        <v>214.79999999999998</v>
      </c>
      <c r="BO42" s="392">
        <f t="shared" si="48"/>
        <v>0</v>
      </c>
      <c r="BP42" s="217">
        <f t="shared" si="49"/>
        <v>0</v>
      </c>
      <c r="BQ42" s="51">
        <f t="shared" si="50"/>
        <v>0</v>
      </c>
      <c r="BR42" s="77">
        <v>2196</v>
      </c>
      <c r="BS42" s="303"/>
      <c r="BT42" s="298"/>
      <c r="BU42" s="298"/>
      <c r="BV42" s="298"/>
      <c r="BW42" s="298"/>
      <c r="BX42" s="299"/>
      <c r="BY42" s="299"/>
      <c r="BZ42" s="298"/>
    </row>
    <row r="43" spans="1:78" ht="12.75" customHeight="1" x14ac:dyDescent="0.15">
      <c r="A43" s="51" t="str">
        <f t="shared" si="52"/>
        <v>AX12194</v>
      </c>
      <c r="B43" s="270" t="s">
        <v>493</v>
      </c>
      <c r="C43" s="270" t="s">
        <v>958</v>
      </c>
      <c r="D43" s="270" t="s">
        <v>470</v>
      </c>
      <c r="E43" s="396"/>
      <c r="F43" s="54" t="s">
        <v>486</v>
      </c>
      <c r="G43" s="53" t="s">
        <v>95</v>
      </c>
      <c r="H43" s="54" t="s">
        <v>75</v>
      </c>
      <c r="I43" s="230" t="s">
        <v>1054</v>
      </c>
      <c r="J43" s="590" t="s">
        <v>1062</v>
      </c>
      <c r="K43" s="590" t="s">
        <v>1057</v>
      </c>
      <c r="L43" s="230" t="s">
        <v>1055</v>
      </c>
      <c r="M43" s="219">
        <v>2.2452804</v>
      </c>
      <c r="N43" s="51">
        <v>1</v>
      </c>
      <c r="O43" s="217"/>
      <c r="P43" s="217"/>
      <c r="Q43" s="56"/>
      <c r="R43" s="57"/>
      <c r="S43" s="58"/>
      <c r="T43" s="59"/>
      <c r="U43" s="60"/>
      <c r="V43" s="61"/>
      <c r="W43" s="496"/>
      <c r="X43" s="63"/>
      <c r="Y43" s="64"/>
      <c r="Z43" s="65"/>
      <c r="AA43" s="497"/>
      <c r="AB43" s="395"/>
      <c r="AC43" s="444"/>
      <c r="AD43" s="220">
        <f t="shared" ref="AD43:AD57" si="55">SUM(Q43:AC43)</f>
        <v>0</v>
      </c>
      <c r="AE43" s="68">
        <f t="shared" si="53"/>
        <v>0</v>
      </c>
      <c r="AF43" s="69"/>
      <c r="AG43" s="69"/>
      <c r="AH43" s="70"/>
      <c r="AI43" s="159"/>
      <c r="AJ43" s="399"/>
      <c r="AK43" s="159"/>
      <c r="AL43" s="495"/>
      <c r="AM43" s="489"/>
      <c r="AN43" s="212">
        <v>234</v>
      </c>
      <c r="AO43" s="213"/>
      <c r="AP43" s="213"/>
      <c r="AQ43" s="70"/>
      <c r="AR43" s="69">
        <v>189</v>
      </c>
      <c r="AS43" s="69"/>
      <c r="AT43" s="493"/>
      <c r="AU43" s="494"/>
      <c r="AV43" s="494">
        <f t="shared" si="38"/>
        <v>189</v>
      </c>
      <c r="AW43" s="490">
        <f t="shared" si="39"/>
        <v>189</v>
      </c>
      <c r="AX43" s="240"/>
      <c r="AY43" s="241"/>
      <c r="AZ43" s="441"/>
      <c r="BA43" s="442"/>
      <c r="BB43" s="443"/>
      <c r="BC43" s="52">
        <f t="shared" si="40"/>
        <v>0</v>
      </c>
      <c r="BD43" s="51">
        <f t="shared" si="41"/>
        <v>0</v>
      </c>
      <c r="BE43" s="491">
        <f t="shared" si="42"/>
        <v>189</v>
      </c>
      <c r="BF43" s="395"/>
      <c r="BG43" s="217">
        <f t="shared" si="54"/>
        <v>0</v>
      </c>
      <c r="BH43" s="491">
        <f t="shared" si="43"/>
        <v>207.9</v>
      </c>
      <c r="BI43" s="395"/>
      <c r="BJ43" s="51">
        <f t="shared" si="44"/>
        <v>0</v>
      </c>
      <c r="BK43" s="491">
        <f t="shared" si="45"/>
        <v>217.35</v>
      </c>
      <c r="BL43" s="395"/>
      <c r="BM43" s="217">
        <f t="shared" si="46"/>
        <v>0</v>
      </c>
      <c r="BN43" s="491">
        <f t="shared" si="47"/>
        <v>226.79999999999998</v>
      </c>
      <c r="BO43" s="392">
        <f t="shared" si="48"/>
        <v>0</v>
      </c>
      <c r="BP43" s="217">
        <f t="shared" si="49"/>
        <v>0</v>
      </c>
      <c r="BQ43" s="51">
        <f t="shared" si="50"/>
        <v>0</v>
      </c>
      <c r="BR43" s="91">
        <v>2194</v>
      </c>
      <c r="BS43" s="303"/>
      <c r="BT43" s="298"/>
      <c r="BU43" s="298"/>
      <c r="BV43" s="298"/>
      <c r="BW43" s="298"/>
      <c r="BX43" s="299"/>
      <c r="BY43" s="299"/>
      <c r="BZ43" s="298"/>
    </row>
    <row r="44" spans="1:78" ht="12.75" customHeight="1" x14ac:dyDescent="0.15">
      <c r="A44" s="51" t="str">
        <f t="shared" si="52"/>
        <v>AX12193</v>
      </c>
      <c r="B44" s="270" t="s">
        <v>493</v>
      </c>
      <c r="C44" s="270" t="s">
        <v>959</v>
      </c>
      <c r="D44" s="270" t="s">
        <v>470</v>
      </c>
      <c r="E44" s="396"/>
      <c r="F44" s="54" t="s">
        <v>486</v>
      </c>
      <c r="G44" s="53" t="s">
        <v>95</v>
      </c>
      <c r="H44" s="54" t="s">
        <v>75</v>
      </c>
      <c r="I44" s="230" t="s">
        <v>1054</v>
      </c>
      <c r="J44" s="590" t="s">
        <v>1062</v>
      </c>
      <c r="K44" s="590" t="s">
        <v>1057</v>
      </c>
      <c r="L44" s="230" t="s">
        <v>1055</v>
      </c>
      <c r="M44" s="219">
        <v>1.9050864000000001</v>
      </c>
      <c r="N44" s="51">
        <v>1</v>
      </c>
      <c r="O44" s="217"/>
      <c r="P44" s="217"/>
      <c r="Q44" s="56"/>
      <c r="R44" s="57"/>
      <c r="S44" s="58"/>
      <c r="T44" s="59"/>
      <c r="U44" s="60"/>
      <c r="V44" s="61"/>
      <c r="W44" s="496"/>
      <c r="X44" s="63"/>
      <c r="Y44" s="64"/>
      <c r="Z44" s="65"/>
      <c r="AA44" s="497"/>
      <c r="AB44" s="395"/>
      <c r="AC44" s="444"/>
      <c r="AD44" s="220">
        <f t="shared" si="55"/>
        <v>0</v>
      </c>
      <c r="AE44" s="68">
        <f t="shared" si="53"/>
        <v>0</v>
      </c>
      <c r="AF44" s="69"/>
      <c r="AG44" s="69"/>
      <c r="AH44" s="70"/>
      <c r="AI44" s="159"/>
      <c r="AJ44" s="399"/>
      <c r="AK44" s="159"/>
      <c r="AL44" s="495"/>
      <c r="AM44" s="489"/>
      <c r="AN44" s="212">
        <v>209</v>
      </c>
      <c r="AO44" s="213"/>
      <c r="AP44" s="213"/>
      <c r="AQ44" s="70"/>
      <c r="AR44" s="69">
        <v>169</v>
      </c>
      <c r="AS44" s="69"/>
      <c r="AT44" s="493"/>
      <c r="AU44" s="494"/>
      <c r="AV44" s="494">
        <f t="shared" si="38"/>
        <v>169</v>
      </c>
      <c r="AW44" s="490">
        <f t="shared" si="39"/>
        <v>169</v>
      </c>
      <c r="AX44" s="240"/>
      <c r="AY44" s="241"/>
      <c r="AZ44" s="441"/>
      <c r="BA44" s="442"/>
      <c r="BB44" s="443"/>
      <c r="BC44" s="52">
        <f t="shared" si="40"/>
        <v>0</v>
      </c>
      <c r="BD44" s="51">
        <f t="shared" si="41"/>
        <v>0</v>
      </c>
      <c r="BE44" s="491">
        <f t="shared" si="42"/>
        <v>169</v>
      </c>
      <c r="BF44" s="395"/>
      <c r="BG44" s="217">
        <f t="shared" si="54"/>
        <v>0</v>
      </c>
      <c r="BH44" s="491">
        <f t="shared" si="43"/>
        <v>185.9</v>
      </c>
      <c r="BI44" s="395"/>
      <c r="BJ44" s="51">
        <f t="shared" si="44"/>
        <v>0</v>
      </c>
      <c r="BK44" s="491">
        <f t="shared" si="45"/>
        <v>194.35</v>
      </c>
      <c r="BL44" s="395"/>
      <c r="BM44" s="217">
        <f t="shared" si="46"/>
        <v>0</v>
      </c>
      <c r="BN44" s="491">
        <f t="shared" si="47"/>
        <v>202.79999999999998</v>
      </c>
      <c r="BO44" s="392">
        <f t="shared" si="48"/>
        <v>0</v>
      </c>
      <c r="BP44" s="217">
        <f t="shared" si="49"/>
        <v>0</v>
      </c>
      <c r="BQ44" s="51">
        <f t="shared" si="50"/>
        <v>0</v>
      </c>
      <c r="BR44" s="77">
        <v>2193</v>
      </c>
      <c r="BS44" s="303"/>
      <c r="BT44" s="298"/>
      <c r="BU44" s="298"/>
      <c r="BV44" s="298"/>
      <c r="BW44" s="298"/>
      <c r="BX44" s="299"/>
      <c r="BY44" s="299"/>
      <c r="BZ44" s="298"/>
    </row>
    <row r="45" spans="1:78" ht="12.75" customHeight="1" x14ac:dyDescent="0.15">
      <c r="A45" s="51" t="str">
        <f t="shared" si="52"/>
        <v>AX12197</v>
      </c>
      <c r="B45" s="270" t="s">
        <v>493</v>
      </c>
      <c r="C45" s="270" t="s">
        <v>960</v>
      </c>
      <c r="D45" s="270" t="s">
        <v>470</v>
      </c>
      <c r="E45" s="396"/>
      <c r="F45" s="54" t="s">
        <v>486</v>
      </c>
      <c r="G45" s="53" t="s">
        <v>95</v>
      </c>
      <c r="H45" s="54" t="s">
        <v>75</v>
      </c>
      <c r="I45" s="230" t="s">
        <v>1054</v>
      </c>
      <c r="J45" s="590" t="s">
        <v>1062</v>
      </c>
      <c r="K45" s="590" t="s">
        <v>1057</v>
      </c>
      <c r="L45" s="230" t="s">
        <v>1055</v>
      </c>
      <c r="M45" s="219">
        <v>1.9050864000000001</v>
      </c>
      <c r="N45" s="51">
        <v>1</v>
      </c>
      <c r="O45" s="217"/>
      <c r="P45" s="217"/>
      <c r="Q45" s="56"/>
      <c r="R45" s="57"/>
      <c r="S45" s="58"/>
      <c r="T45" s="59"/>
      <c r="U45" s="60"/>
      <c r="V45" s="61"/>
      <c r="W45" s="496"/>
      <c r="X45" s="63"/>
      <c r="Y45" s="64"/>
      <c r="Z45" s="65"/>
      <c r="AA45" s="497"/>
      <c r="AB45" s="395"/>
      <c r="AC45" s="444"/>
      <c r="AD45" s="220">
        <f t="shared" si="55"/>
        <v>0</v>
      </c>
      <c r="AE45" s="68">
        <f t="shared" si="53"/>
        <v>0</v>
      </c>
      <c r="AF45" s="69"/>
      <c r="AG45" s="69"/>
      <c r="AH45" s="70"/>
      <c r="AI45" s="159"/>
      <c r="AJ45" s="399"/>
      <c r="AK45" s="159"/>
      <c r="AL45" s="495"/>
      <c r="AM45" s="489"/>
      <c r="AN45" s="212">
        <v>234</v>
      </c>
      <c r="AO45" s="213"/>
      <c r="AP45" s="213"/>
      <c r="AQ45" s="70"/>
      <c r="AR45" s="69">
        <v>189</v>
      </c>
      <c r="AS45" s="69"/>
      <c r="AT45" s="493"/>
      <c r="AU45" s="494"/>
      <c r="AV45" s="494">
        <f t="shared" si="38"/>
        <v>189</v>
      </c>
      <c r="AW45" s="490">
        <f t="shared" si="39"/>
        <v>189</v>
      </c>
      <c r="AX45" s="240"/>
      <c r="AY45" s="241"/>
      <c r="AZ45" s="441"/>
      <c r="BA45" s="442"/>
      <c r="BB45" s="443"/>
      <c r="BC45" s="52">
        <f t="shared" si="40"/>
        <v>0</v>
      </c>
      <c r="BD45" s="51">
        <f t="shared" si="41"/>
        <v>0</v>
      </c>
      <c r="BE45" s="491">
        <f t="shared" si="42"/>
        <v>189</v>
      </c>
      <c r="BF45" s="395"/>
      <c r="BG45" s="217">
        <f t="shared" si="54"/>
        <v>0</v>
      </c>
      <c r="BH45" s="491">
        <f t="shared" si="43"/>
        <v>207.9</v>
      </c>
      <c r="BI45" s="395"/>
      <c r="BJ45" s="51">
        <f t="shared" si="44"/>
        <v>0</v>
      </c>
      <c r="BK45" s="491">
        <f t="shared" si="45"/>
        <v>217.35</v>
      </c>
      <c r="BL45" s="395"/>
      <c r="BM45" s="217">
        <f t="shared" si="46"/>
        <v>0</v>
      </c>
      <c r="BN45" s="491">
        <f t="shared" si="47"/>
        <v>226.79999999999998</v>
      </c>
      <c r="BO45" s="392">
        <f t="shared" si="48"/>
        <v>0</v>
      </c>
      <c r="BP45" s="217">
        <f t="shared" si="49"/>
        <v>0</v>
      </c>
      <c r="BQ45" s="51">
        <f t="shared" si="50"/>
        <v>0</v>
      </c>
      <c r="BR45" s="91">
        <v>2197</v>
      </c>
      <c r="BS45" s="303"/>
      <c r="BT45" s="298"/>
      <c r="BU45" s="298"/>
      <c r="BV45" s="298"/>
      <c r="BW45" s="298"/>
      <c r="BX45" s="299"/>
      <c r="BY45" s="299"/>
      <c r="BZ45" s="298"/>
    </row>
    <row r="46" spans="1:78" ht="12.75" customHeight="1" x14ac:dyDescent="0.15">
      <c r="A46" s="51" t="str">
        <f t="shared" si="52"/>
        <v>AX12210</v>
      </c>
      <c r="B46" s="270" t="s">
        <v>493</v>
      </c>
      <c r="C46" s="270" t="s">
        <v>961</v>
      </c>
      <c r="D46" s="270" t="s">
        <v>470</v>
      </c>
      <c r="E46" s="396"/>
      <c r="F46" s="54" t="s">
        <v>485</v>
      </c>
      <c r="G46" s="53" t="s">
        <v>83</v>
      </c>
      <c r="H46" s="54" t="s">
        <v>75</v>
      </c>
      <c r="I46" s="230" t="s">
        <v>1054</v>
      </c>
      <c r="J46" s="590" t="s">
        <v>1062</v>
      </c>
      <c r="K46" s="590" t="s">
        <v>1057</v>
      </c>
      <c r="L46" s="230" t="s">
        <v>1055</v>
      </c>
      <c r="M46" s="55">
        <v>1.9051200000000001</v>
      </c>
      <c r="N46" s="51">
        <v>2</v>
      </c>
      <c r="O46" s="217"/>
      <c r="P46" s="217"/>
      <c r="Q46" s="56"/>
      <c r="R46" s="57"/>
      <c r="S46" s="58"/>
      <c r="T46" s="59"/>
      <c r="U46" s="60"/>
      <c r="V46" s="61"/>
      <c r="W46" s="496"/>
      <c r="X46" s="63"/>
      <c r="Y46" s="64"/>
      <c r="Z46" s="65"/>
      <c r="AA46" s="497"/>
      <c r="AB46" s="395"/>
      <c r="AC46" s="444"/>
      <c r="AD46" s="220">
        <f t="shared" si="55"/>
        <v>0</v>
      </c>
      <c r="AE46" s="68">
        <f t="shared" si="53"/>
        <v>0</v>
      </c>
      <c r="AF46" s="69"/>
      <c r="AG46" s="69"/>
      <c r="AH46" s="70"/>
      <c r="AI46" s="159"/>
      <c r="AJ46" s="399"/>
      <c r="AK46" s="159"/>
      <c r="AL46" s="495"/>
      <c r="AM46" s="489"/>
      <c r="AN46" s="212">
        <v>209</v>
      </c>
      <c r="AO46" s="213"/>
      <c r="AP46" s="213"/>
      <c r="AQ46" s="70"/>
      <c r="AR46" s="69">
        <v>169</v>
      </c>
      <c r="AS46" s="69"/>
      <c r="AT46" s="493"/>
      <c r="AU46" s="494"/>
      <c r="AV46" s="494">
        <f t="shared" si="38"/>
        <v>169</v>
      </c>
      <c r="AW46" s="490">
        <f t="shared" si="39"/>
        <v>169</v>
      </c>
      <c r="AX46" s="240"/>
      <c r="AY46" s="241"/>
      <c r="AZ46" s="441"/>
      <c r="BA46" s="442"/>
      <c r="BB46" s="443"/>
      <c r="BC46" s="52">
        <f t="shared" si="40"/>
        <v>0</v>
      </c>
      <c r="BD46" s="51">
        <f t="shared" si="41"/>
        <v>0</v>
      </c>
      <c r="BE46" s="491">
        <f t="shared" si="42"/>
        <v>169</v>
      </c>
      <c r="BF46" s="395"/>
      <c r="BG46" s="217">
        <f t="shared" si="54"/>
        <v>0</v>
      </c>
      <c r="BH46" s="491">
        <f t="shared" si="43"/>
        <v>185.9</v>
      </c>
      <c r="BI46" s="395"/>
      <c r="BJ46" s="51">
        <f t="shared" si="44"/>
        <v>0</v>
      </c>
      <c r="BK46" s="491">
        <f t="shared" si="45"/>
        <v>194.35</v>
      </c>
      <c r="BL46" s="395"/>
      <c r="BM46" s="217">
        <f t="shared" si="46"/>
        <v>0</v>
      </c>
      <c r="BN46" s="491">
        <f t="shared" si="47"/>
        <v>202.79999999999998</v>
      </c>
      <c r="BO46" s="392">
        <f t="shared" si="48"/>
        <v>0</v>
      </c>
      <c r="BP46" s="217">
        <f t="shared" si="49"/>
        <v>0</v>
      </c>
      <c r="BQ46" s="51">
        <f t="shared" si="50"/>
        <v>0</v>
      </c>
      <c r="BR46" s="91">
        <v>2210</v>
      </c>
      <c r="BS46" s="303"/>
      <c r="BT46" s="298"/>
      <c r="BU46" s="298"/>
      <c r="BV46" s="298"/>
      <c r="BW46" s="298"/>
      <c r="BX46" s="299"/>
      <c r="BY46" s="299"/>
      <c r="BZ46" s="298"/>
    </row>
    <row r="47" spans="1:78" ht="12.75" customHeight="1" x14ac:dyDescent="0.15">
      <c r="A47" s="51" t="str">
        <f t="shared" si="52"/>
        <v>AX12211</v>
      </c>
      <c r="B47" s="270" t="s">
        <v>493</v>
      </c>
      <c r="C47" s="270" t="s">
        <v>962</v>
      </c>
      <c r="D47" s="270" t="s">
        <v>470</v>
      </c>
      <c r="E47" s="396"/>
      <c r="F47" s="54" t="s">
        <v>485</v>
      </c>
      <c r="G47" s="53" t="s">
        <v>83</v>
      </c>
      <c r="H47" s="54" t="s">
        <v>75</v>
      </c>
      <c r="I47" s="230" t="s">
        <v>1054</v>
      </c>
      <c r="J47" s="590" t="s">
        <v>1062</v>
      </c>
      <c r="K47" s="590" t="s">
        <v>1057</v>
      </c>
      <c r="L47" s="230" t="s">
        <v>1055</v>
      </c>
      <c r="M47" s="55">
        <v>2.0411999999999999</v>
      </c>
      <c r="N47" s="51">
        <v>2</v>
      </c>
      <c r="O47" s="217"/>
      <c r="P47" s="217"/>
      <c r="Q47" s="56"/>
      <c r="R47" s="57"/>
      <c r="S47" s="58"/>
      <c r="T47" s="59"/>
      <c r="U47" s="60"/>
      <c r="V47" s="61"/>
      <c r="W47" s="496"/>
      <c r="X47" s="63"/>
      <c r="Y47" s="64"/>
      <c r="Z47" s="65"/>
      <c r="AA47" s="497"/>
      <c r="AB47" s="395"/>
      <c r="AC47" s="444"/>
      <c r="AD47" s="220">
        <f t="shared" si="55"/>
        <v>0</v>
      </c>
      <c r="AE47" s="68">
        <f t="shared" si="53"/>
        <v>0</v>
      </c>
      <c r="AF47" s="69"/>
      <c r="AG47" s="69"/>
      <c r="AH47" s="70"/>
      <c r="AI47" s="159"/>
      <c r="AJ47" s="399"/>
      <c r="AK47" s="159"/>
      <c r="AL47" s="495"/>
      <c r="AM47" s="489"/>
      <c r="AN47" s="212">
        <v>209</v>
      </c>
      <c r="AO47" s="213"/>
      <c r="AP47" s="213"/>
      <c r="AQ47" s="70"/>
      <c r="AR47" s="69">
        <v>169</v>
      </c>
      <c r="AS47" s="69"/>
      <c r="AT47" s="493"/>
      <c r="AU47" s="494"/>
      <c r="AV47" s="494">
        <f t="shared" si="38"/>
        <v>169</v>
      </c>
      <c r="AW47" s="490">
        <f t="shared" si="39"/>
        <v>169</v>
      </c>
      <c r="AX47" s="240"/>
      <c r="AY47" s="241"/>
      <c r="AZ47" s="441"/>
      <c r="BA47" s="442"/>
      <c r="BB47" s="443"/>
      <c r="BC47" s="52">
        <f t="shared" si="40"/>
        <v>0</v>
      </c>
      <c r="BD47" s="51">
        <f t="shared" si="41"/>
        <v>0</v>
      </c>
      <c r="BE47" s="491">
        <f t="shared" si="42"/>
        <v>169</v>
      </c>
      <c r="BF47" s="395"/>
      <c r="BG47" s="217">
        <f t="shared" si="54"/>
        <v>0</v>
      </c>
      <c r="BH47" s="491">
        <f t="shared" si="43"/>
        <v>185.9</v>
      </c>
      <c r="BI47" s="395"/>
      <c r="BJ47" s="51">
        <f t="shared" si="44"/>
        <v>0</v>
      </c>
      <c r="BK47" s="491">
        <f t="shared" si="45"/>
        <v>194.35</v>
      </c>
      <c r="BL47" s="395"/>
      <c r="BM47" s="217">
        <f t="shared" si="46"/>
        <v>0</v>
      </c>
      <c r="BN47" s="491">
        <f t="shared" si="47"/>
        <v>202.79999999999998</v>
      </c>
      <c r="BO47" s="392">
        <f t="shared" si="48"/>
        <v>0</v>
      </c>
      <c r="BP47" s="217">
        <f t="shared" si="49"/>
        <v>0</v>
      </c>
      <c r="BQ47" s="51">
        <f t="shared" si="50"/>
        <v>0</v>
      </c>
      <c r="BR47" s="77">
        <v>2211</v>
      </c>
      <c r="BS47" s="303"/>
      <c r="BT47" s="298"/>
      <c r="BU47" s="298"/>
      <c r="BV47" s="298"/>
      <c r="BW47" s="298"/>
      <c r="BX47" s="299"/>
      <c r="BY47" s="299"/>
      <c r="BZ47" s="298"/>
    </row>
    <row r="48" spans="1:78" ht="12.75" customHeight="1" x14ac:dyDescent="0.15">
      <c r="A48" s="51" t="str">
        <f t="shared" si="52"/>
        <v>AX12212</v>
      </c>
      <c r="B48" s="270" t="s">
        <v>493</v>
      </c>
      <c r="C48" s="270" t="s">
        <v>963</v>
      </c>
      <c r="D48" s="270" t="s">
        <v>470</v>
      </c>
      <c r="E48" s="396"/>
      <c r="F48" s="129" t="s">
        <v>487</v>
      </c>
      <c r="G48" s="53" t="s">
        <v>83</v>
      </c>
      <c r="H48" s="54" t="s">
        <v>75</v>
      </c>
      <c r="I48" s="230" t="s">
        <v>1054</v>
      </c>
      <c r="J48" s="590" t="s">
        <v>1062</v>
      </c>
      <c r="K48" s="590" t="s">
        <v>1057</v>
      </c>
      <c r="L48" s="230" t="s">
        <v>1055</v>
      </c>
      <c r="M48" s="55">
        <v>2.6308799999999999</v>
      </c>
      <c r="N48" s="51">
        <v>2</v>
      </c>
      <c r="O48" s="217"/>
      <c r="P48" s="217"/>
      <c r="Q48" s="56"/>
      <c r="R48" s="57"/>
      <c r="S48" s="58"/>
      <c r="T48" s="59"/>
      <c r="U48" s="60"/>
      <c r="V48" s="61"/>
      <c r="W48" s="496"/>
      <c r="X48" s="63"/>
      <c r="Y48" s="64"/>
      <c r="Z48" s="65"/>
      <c r="AA48" s="497"/>
      <c r="AB48" s="395"/>
      <c r="AC48" s="444"/>
      <c r="AD48" s="220">
        <f t="shared" si="55"/>
        <v>0</v>
      </c>
      <c r="AE48" s="68">
        <f t="shared" si="53"/>
        <v>0</v>
      </c>
      <c r="AF48" s="69"/>
      <c r="AG48" s="69"/>
      <c r="AH48" s="70"/>
      <c r="AI48" s="159"/>
      <c r="AJ48" s="399"/>
      <c r="AK48" s="159"/>
      <c r="AL48" s="495"/>
      <c r="AM48" s="489"/>
      <c r="AN48" s="212">
        <v>279</v>
      </c>
      <c r="AO48" s="213"/>
      <c r="AP48" s="213"/>
      <c r="AQ48" s="70"/>
      <c r="AR48" s="69">
        <v>229</v>
      </c>
      <c r="AS48" s="69"/>
      <c r="AT48" s="493"/>
      <c r="AU48" s="494"/>
      <c r="AV48" s="494">
        <f t="shared" si="38"/>
        <v>229</v>
      </c>
      <c r="AW48" s="490">
        <f t="shared" si="39"/>
        <v>229</v>
      </c>
      <c r="AX48" s="240"/>
      <c r="AY48" s="241"/>
      <c r="AZ48" s="441"/>
      <c r="BA48" s="442"/>
      <c r="BB48" s="443"/>
      <c r="BC48" s="52">
        <f t="shared" si="40"/>
        <v>0</v>
      </c>
      <c r="BD48" s="51">
        <f t="shared" si="41"/>
        <v>0</v>
      </c>
      <c r="BE48" s="491">
        <f t="shared" si="42"/>
        <v>229</v>
      </c>
      <c r="BF48" s="395"/>
      <c r="BG48" s="217">
        <f t="shared" si="54"/>
        <v>0</v>
      </c>
      <c r="BH48" s="491">
        <f t="shared" si="43"/>
        <v>251.90000000000003</v>
      </c>
      <c r="BI48" s="395"/>
      <c r="BJ48" s="51">
        <f t="shared" si="44"/>
        <v>0</v>
      </c>
      <c r="BK48" s="491">
        <f t="shared" si="45"/>
        <v>263.34999999999997</v>
      </c>
      <c r="BL48" s="395"/>
      <c r="BM48" s="217">
        <f t="shared" si="46"/>
        <v>0</v>
      </c>
      <c r="BN48" s="491">
        <f t="shared" si="47"/>
        <v>274.8</v>
      </c>
      <c r="BO48" s="392">
        <f t="shared" si="48"/>
        <v>0</v>
      </c>
      <c r="BP48" s="217">
        <f t="shared" si="49"/>
        <v>0</v>
      </c>
      <c r="BQ48" s="51">
        <f t="shared" si="50"/>
        <v>0</v>
      </c>
      <c r="BR48" s="91">
        <v>2212</v>
      </c>
      <c r="BS48" s="303"/>
      <c r="BT48" s="298"/>
      <c r="BU48" s="298"/>
      <c r="BV48" s="298"/>
      <c r="BW48" s="298"/>
      <c r="BX48" s="299"/>
      <c r="BY48" s="299"/>
      <c r="BZ48" s="298"/>
    </row>
    <row r="49" spans="1:78" ht="12.75" customHeight="1" x14ac:dyDescent="0.15">
      <c r="A49" s="51" t="str">
        <f t="shared" si="52"/>
        <v>AX12260</v>
      </c>
      <c r="B49" s="270" t="s">
        <v>493</v>
      </c>
      <c r="C49" s="270" t="s">
        <v>964</v>
      </c>
      <c r="D49" s="270" t="s">
        <v>470</v>
      </c>
      <c r="E49" s="396"/>
      <c r="F49" s="129" t="s">
        <v>54</v>
      </c>
      <c r="G49" s="53" t="s">
        <v>83</v>
      </c>
      <c r="H49" s="54" t="s">
        <v>75</v>
      </c>
      <c r="I49" s="230" t="s">
        <v>1054</v>
      </c>
      <c r="J49" s="590" t="s">
        <v>1062</v>
      </c>
      <c r="K49" s="590" t="s">
        <v>1057</v>
      </c>
      <c r="L49" s="230" t="s">
        <v>1055</v>
      </c>
      <c r="M49" s="55">
        <v>2.4948000000000001</v>
      </c>
      <c r="N49" s="51">
        <v>2</v>
      </c>
      <c r="O49" s="217"/>
      <c r="P49" s="217"/>
      <c r="Q49" s="56"/>
      <c r="R49" s="57"/>
      <c r="S49" s="58"/>
      <c r="T49" s="59"/>
      <c r="U49" s="60"/>
      <c r="V49" s="61"/>
      <c r="W49" s="496"/>
      <c r="X49" s="63"/>
      <c r="Y49" s="64"/>
      <c r="Z49" s="65"/>
      <c r="AA49" s="497"/>
      <c r="AB49" s="395"/>
      <c r="AC49" s="444"/>
      <c r="AD49" s="220">
        <f t="shared" si="55"/>
        <v>0</v>
      </c>
      <c r="AE49" s="68">
        <f t="shared" si="53"/>
        <v>0</v>
      </c>
      <c r="AF49" s="69"/>
      <c r="AG49" s="69"/>
      <c r="AH49" s="70"/>
      <c r="AI49" s="159"/>
      <c r="AJ49" s="399"/>
      <c r="AK49" s="159"/>
      <c r="AL49" s="495"/>
      <c r="AM49" s="489"/>
      <c r="AN49" s="212">
        <v>289</v>
      </c>
      <c r="AO49" s="213"/>
      <c r="AP49" s="213"/>
      <c r="AQ49" s="70"/>
      <c r="AR49" s="69">
        <v>234</v>
      </c>
      <c r="AS49" s="69"/>
      <c r="AT49" s="493"/>
      <c r="AU49" s="494"/>
      <c r="AV49" s="494">
        <f t="shared" si="38"/>
        <v>234</v>
      </c>
      <c r="AW49" s="490">
        <f t="shared" si="39"/>
        <v>234</v>
      </c>
      <c r="AX49" s="240"/>
      <c r="AY49" s="241"/>
      <c r="AZ49" s="441"/>
      <c r="BA49" s="442"/>
      <c r="BB49" s="443"/>
      <c r="BC49" s="52">
        <f t="shared" si="40"/>
        <v>0</v>
      </c>
      <c r="BD49" s="51">
        <f t="shared" si="41"/>
        <v>0</v>
      </c>
      <c r="BE49" s="491">
        <f t="shared" si="42"/>
        <v>234</v>
      </c>
      <c r="BF49" s="395"/>
      <c r="BG49" s="217">
        <f t="shared" si="54"/>
        <v>0</v>
      </c>
      <c r="BH49" s="491">
        <f t="shared" si="43"/>
        <v>257.40000000000003</v>
      </c>
      <c r="BI49" s="395"/>
      <c r="BJ49" s="51">
        <f t="shared" si="44"/>
        <v>0</v>
      </c>
      <c r="BK49" s="491">
        <f t="shared" si="45"/>
        <v>269.09999999999997</v>
      </c>
      <c r="BL49" s="395"/>
      <c r="BM49" s="217">
        <f t="shared" si="46"/>
        <v>0</v>
      </c>
      <c r="BN49" s="491">
        <f t="shared" si="47"/>
        <v>280.8</v>
      </c>
      <c r="BO49" s="392">
        <f t="shared" si="48"/>
        <v>0</v>
      </c>
      <c r="BP49" s="217">
        <f t="shared" si="49"/>
        <v>0</v>
      </c>
      <c r="BQ49" s="51">
        <f t="shared" si="50"/>
        <v>0</v>
      </c>
      <c r="BR49" s="91">
        <v>2260</v>
      </c>
      <c r="BS49" s="303"/>
      <c r="BT49" s="298"/>
      <c r="BU49" s="298"/>
      <c r="BV49" s="298"/>
      <c r="BW49" s="298"/>
      <c r="BX49" s="299"/>
      <c r="BY49" s="299"/>
      <c r="BZ49" s="298"/>
    </row>
    <row r="50" spans="1:78" ht="12.75" customHeight="1" x14ac:dyDescent="0.15">
      <c r="A50" s="51" t="str">
        <f t="shared" ref="A50" si="56">"AX1"&amp;REPT(0,4-LEN(BR50))&amp;BR50</f>
        <v>AX12261</v>
      </c>
      <c r="B50" s="270" t="s">
        <v>493</v>
      </c>
      <c r="C50" s="270" t="s">
        <v>965</v>
      </c>
      <c r="D50" s="270" t="s">
        <v>470</v>
      </c>
      <c r="E50" s="396"/>
      <c r="F50" s="129" t="s">
        <v>54</v>
      </c>
      <c r="G50" s="53" t="s">
        <v>95</v>
      </c>
      <c r="H50" s="54" t="s">
        <v>70</v>
      </c>
      <c r="I50" s="230" t="s">
        <v>1054</v>
      </c>
      <c r="J50" s="590" t="s">
        <v>1062</v>
      </c>
      <c r="K50" s="590" t="s">
        <v>1057</v>
      </c>
      <c r="L50" s="230" t="s">
        <v>1055</v>
      </c>
      <c r="M50" s="55">
        <v>2.7669000000000001</v>
      </c>
      <c r="N50" s="51">
        <v>2</v>
      </c>
      <c r="O50" s="217"/>
      <c r="P50" s="217"/>
      <c r="Q50" s="56"/>
      <c r="R50" s="57"/>
      <c r="S50" s="58"/>
      <c r="T50" s="59"/>
      <c r="U50" s="60"/>
      <c r="V50" s="61"/>
      <c r="W50" s="496"/>
      <c r="X50" s="63"/>
      <c r="Y50" s="64"/>
      <c r="Z50" s="65"/>
      <c r="AA50" s="497"/>
      <c r="AB50" s="395"/>
      <c r="AC50" s="444"/>
      <c r="AD50" s="220">
        <f t="shared" si="55"/>
        <v>0</v>
      </c>
      <c r="AE50" s="68">
        <f t="shared" ref="AE50" si="57">N50*AD50</f>
        <v>0</v>
      </c>
      <c r="AF50" s="69"/>
      <c r="AG50" s="69"/>
      <c r="AH50" s="70"/>
      <c r="AI50" s="159"/>
      <c r="AJ50" s="399"/>
      <c r="AK50" s="159"/>
      <c r="AL50" s="495"/>
      <c r="AM50" s="489"/>
      <c r="AN50" s="212">
        <v>304</v>
      </c>
      <c r="AO50" s="213"/>
      <c r="AP50" s="213"/>
      <c r="AQ50" s="70"/>
      <c r="AR50" s="69">
        <v>249</v>
      </c>
      <c r="AS50" s="69"/>
      <c r="AT50" s="493"/>
      <c r="AU50" s="494"/>
      <c r="AV50" s="494">
        <f t="shared" si="38"/>
        <v>249</v>
      </c>
      <c r="AW50" s="490">
        <f t="shared" si="39"/>
        <v>249</v>
      </c>
      <c r="AX50" s="240"/>
      <c r="AY50" s="241"/>
      <c r="AZ50" s="441"/>
      <c r="BA50" s="442"/>
      <c r="BB50" s="443"/>
      <c r="BC50" s="52">
        <f t="shared" si="40"/>
        <v>0</v>
      </c>
      <c r="BD50" s="51">
        <f t="shared" si="41"/>
        <v>0</v>
      </c>
      <c r="BE50" s="491">
        <f t="shared" si="42"/>
        <v>249</v>
      </c>
      <c r="BF50" s="395"/>
      <c r="BG50" s="217">
        <f t="shared" si="54"/>
        <v>0</v>
      </c>
      <c r="BH50" s="491">
        <f t="shared" si="43"/>
        <v>273.90000000000003</v>
      </c>
      <c r="BI50" s="395"/>
      <c r="BJ50" s="51">
        <f t="shared" si="44"/>
        <v>0</v>
      </c>
      <c r="BK50" s="491">
        <f t="shared" si="45"/>
        <v>286.34999999999997</v>
      </c>
      <c r="BL50" s="395"/>
      <c r="BM50" s="217">
        <f t="shared" si="46"/>
        <v>0</v>
      </c>
      <c r="BN50" s="491">
        <f t="shared" si="47"/>
        <v>298.8</v>
      </c>
      <c r="BO50" s="392">
        <f t="shared" si="48"/>
        <v>0</v>
      </c>
      <c r="BP50" s="217">
        <f t="shared" si="49"/>
        <v>0</v>
      </c>
      <c r="BQ50" s="51">
        <f t="shared" si="50"/>
        <v>0</v>
      </c>
      <c r="BR50" s="91">
        <v>2261</v>
      </c>
      <c r="BS50" s="303"/>
      <c r="BT50" s="298"/>
      <c r="BU50" s="298"/>
      <c r="BV50" s="298"/>
      <c r="BW50" s="298"/>
      <c r="BX50" s="299"/>
      <c r="BY50" s="299"/>
      <c r="BZ50" s="298"/>
    </row>
    <row r="51" spans="1:78" ht="12.75" customHeight="1" x14ac:dyDescent="0.15">
      <c r="A51" s="51" t="str">
        <f t="shared" si="52"/>
        <v>AX12262</v>
      </c>
      <c r="B51" s="270" t="s">
        <v>493</v>
      </c>
      <c r="C51" s="270" t="s">
        <v>966</v>
      </c>
      <c r="D51" s="270" t="s">
        <v>470</v>
      </c>
      <c r="E51" s="396"/>
      <c r="F51" s="129" t="s">
        <v>54</v>
      </c>
      <c r="G51" s="53" t="s">
        <v>95</v>
      </c>
      <c r="H51" s="54" t="s">
        <v>70</v>
      </c>
      <c r="I51" s="230" t="s">
        <v>1054</v>
      </c>
      <c r="J51" s="590" t="s">
        <v>1062</v>
      </c>
      <c r="K51" s="590" t="s">
        <v>1057</v>
      </c>
      <c r="L51" s="230" t="s">
        <v>1055</v>
      </c>
      <c r="M51" s="55">
        <v>3.0617000000000001</v>
      </c>
      <c r="N51" s="51">
        <v>2</v>
      </c>
      <c r="O51" s="217"/>
      <c r="P51" s="217"/>
      <c r="Q51" s="56"/>
      <c r="R51" s="57"/>
      <c r="S51" s="58"/>
      <c r="T51" s="59"/>
      <c r="U51" s="60"/>
      <c r="V51" s="61"/>
      <c r="W51" s="496"/>
      <c r="X51" s="63"/>
      <c r="Y51" s="64"/>
      <c r="Z51" s="65"/>
      <c r="AA51" s="497"/>
      <c r="AB51" s="395"/>
      <c r="AC51" s="444"/>
      <c r="AD51" s="220">
        <f t="shared" si="55"/>
        <v>0</v>
      </c>
      <c r="AE51" s="68">
        <f t="shared" si="53"/>
        <v>0</v>
      </c>
      <c r="AF51" s="69"/>
      <c r="AG51" s="69"/>
      <c r="AH51" s="70"/>
      <c r="AI51" s="159"/>
      <c r="AJ51" s="399"/>
      <c r="AK51" s="159"/>
      <c r="AL51" s="495"/>
      <c r="AM51" s="489"/>
      <c r="AN51" s="212">
        <v>329</v>
      </c>
      <c r="AO51" s="213"/>
      <c r="AP51" s="213"/>
      <c r="AQ51" s="70"/>
      <c r="AR51" s="69">
        <v>269</v>
      </c>
      <c r="AS51" s="69"/>
      <c r="AT51" s="493"/>
      <c r="AU51" s="494"/>
      <c r="AV51" s="494">
        <f t="shared" si="38"/>
        <v>269</v>
      </c>
      <c r="AW51" s="490">
        <f t="shared" si="39"/>
        <v>269</v>
      </c>
      <c r="AX51" s="240"/>
      <c r="AY51" s="241"/>
      <c r="AZ51" s="441"/>
      <c r="BA51" s="442"/>
      <c r="BB51" s="443"/>
      <c r="BC51" s="52">
        <f t="shared" si="40"/>
        <v>0</v>
      </c>
      <c r="BD51" s="51">
        <f t="shared" si="41"/>
        <v>0</v>
      </c>
      <c r="BE51" s="491">
        <f t="shared" si="42"/>
        <v>269</v>
      </c>
      <c r="BF51" s="395"/>
      <c r="BG51" s="217">
        <f t="shared" si="54"/>
        <v>0</v>
      </c>
      <c r="BH51" s="491">
        <f t="shared" si="43"/>
        <v>295.90000000000003</v>
      </c>
      <c r="BI51" s="395"/>
      <c r="BJ51" s="51">
        <f t="shared" si="44"/>
        <v>0</v>
      </c>
      <c r="BK51" s="491">
        <f t="shared" si="45"/>
        <v>309.34999999999997</v>
      </c>
      <c r="BL51" s="395"/>
      <c r="BM51" s="217">
        <f t="shared" si="46"/>
        <v>0</v>
      </c>
      <c r="BN51" s="491">
        <f t="shared" si="47"/>
        <v>322.8</v>
      </c>
      <c r="BO51" s="392">
        <f t="shared" si="48"/>
        <v>0</v>
      </c>
      <c r="BP51" s="217">
        <f t="shared" si="49"/>
        <v>0</v>
      </c>
      <c r="BQ51" s="51">
        <f t="shared" si="50"/>
        <v>0</v>
      </c>
      <c r="BR51" s="91">
        <v>2262</v>
      </c>
      <c r="BS51" s="303"/>
      <c r="BT51" s="298"/>
      <c r="BU51" s="298"/>
      <c r="BV51" s="298"/>
      <c r="BW51" s="298"/>
      <c r="BX51" s="299"/>
      <c r="BY51" s="299"/>
      <c r="BZ51" s="298"/>
    </row>
    <row r="52" spans="1:78" ht="12.75" customHeight="1" x14ac:dyDescent="0.15">
      <c r="A52" s="51" t="str">
        <f t="shared" ref="A52" si="58">"AX1"&amp;REPT(0,4-LEN(BR52))&amp;BR52</f>
        <v>AX12263</v>
      </c>
      <c r="B52" s="270" t="s">
        <v>493</v>
      </c>
      <c r="C52" s="270" t="s">
        <v>967</v>
      </c>
      <c r="D52" s="270" t="s">
        <v>470</v>
      </c>
      <c r="E52" s="396"/>
      <c r="F52" s="129" t="s">
        <v>485</v>
      </c>
      <c r="G52" s="53" t="s">
        <v>95</v>
      </c>
      <c r="H52" s="54" t="s">
        <v>70</v>
      </c>
      <c r="I52" s="230" t="s">
        <v>1054</v>
      </c>
      <c r="J52" s="590" t="s">
        <v>1062</v>
      </c>
      <c r="K52" s="590" t="s">
        <v>1057</v>
      </c>
      <c r="L52" s="230" t="s">
        <v>1055</v>
      </c>
      <c r="M52" s="55">
        <v>3.1071</v>
      </c>
      <c r="N52" s="51">
        <v>2</v>
      </c>
      <c r="O52" s="217"/>
      <c r="P52" s="217"/>
      <c r="Q52" s="56"/>
      <c r="R52" s="57"/>
      <c r="S52" s="58"/>
      <c r="T52" s="59"/>
      <c r="U52" s="60"/>
      <c r="V52" s="61"/>
      <c r="W52" s="496"/>
      <c r="X52" s="63"/>
      <c r="Y52" s="64"/>
      <c r="Z52" s="65"/>
      <c r="AA52" s="497"/>
      <c r="AB52" s="395"/>
      <c r="AC52" s="444"/>
      <c r="AD52" s="220">
        <f t="shared" si="55"/>
        <v>0</v>
      </c>
      <c r="AE52" s="68">
        <f t="shared" ref="AE52" si="59">N52*AD52</f>
        <v>0</v>
      </c>
      <c r="AF52" s="69"/>
      <c r="AG52" s="69"/>
      <c r="AH52" s="70"/>
      <c r="AI52" s="159"/>
      <c r="AJ52" s="399"/>
      <c r="AK52" s="159"/>
      <c r="AL52" s="495"/>
      <c r="AM52" s="489"/>
      <c r="AN52" s="212">
        <v>334</v>
      </c>
      <c r="AO52" s="213"/>
      <c r="AP52" s="213"/>
      <c r="AQ52" s="70"/>
      <c r="AR52" s="69">
        <v>274</v>
      </c>
      <c r="AS52" s="69"/>
      <c r="AT52" s="493"/>
      <c r="AU52" s="494"/>
      <c r="AV52" s="494">
        <f t="shared" si="38"/>
        <v>274</v>
      </c>
      <c r="AW52" s="490">
        <f t="shared" si="39"/>
        <v>274</v>
      </c>
      <c r="AX52" s="240"/>
      <c r="AY52" s="241"/>
      <c r="AZ52" s="441"/>
      <c r="BA52" s="442"/>
      <c r="BB52" s="443"/>
      <c r="BC52" s="52">
        <f t="shared" si="40"/>
        <v>0</v>
      </c>
      <c r="BD52" s="51">
        <f t="shared" si="41"/>
        <v>0</v>
      </c>
      <c r="BE52" s="491">
        <f t="shared" si="42"/>
        <v>274</v>
      </c>
      <c r="BF52" s="395"/>
      <c r="BG52" s="217">
        <f t="shared" si="54"/>
        <v>0</v>
      </c>
      <c r="BH52" s="491">
        <f t="shared" si="43"/>
        <v>301.40000000000003</v>
      </c>
      <c r="BI52" s="395"/>
      <c r="BJ52" s="51">
        <f t="shared" si="44"/>
        <v>0</v>
      </c>
      <c r="BK52" s="491">
        <f t="shared" si="45"/>
        <v>315.09999999999997</v>
      </c>
      <c r="BL52" s="395"/>
      <c r="BM52" s="217">
        <f t="shared" si="46"/>
        <v>0</v>
      </c>
      <c r="BN52" s="491">
        <f t="shared" si="47"/>
        <v>328.8</v>
      </c>
      <c r="BO52" s="392">
        <f t="shared" si="48"/>
        <v>0</v>
      </c>
      <c r="BP52" s="217">
        <f t="shared" si="49"/>
        <v>0</v>
      </c>
      <c r="BQ52" s="51">
        <f t="shared" si="50"/>
        <v>0</v>
      </c>
      <c r="BR52" s="91">
        <v>2263</v>
      </c>
      <c r="BS52" s="303"/>
      <c r="BT52" s="298"/>
      <c r="BU52" s="298"/>
      <c r="BV52" s="298"/>
      <c r="BW52" s="298"/>
      <c r="BX52" s="299"/>
      <c r="BY52" s="299"/>
      <c r="BZ52" s="298"/>
    </row>
    <row r="53" spans="1:78" ht="12.75" customHeight="1" x14ac:dyDescent="0.15">
      <c r="A53" s="51" t="str">
        <f t="shared" si="52"/>
        <v>AX12189</v>
      </c>
      <c r="B53" s="270" t="s">
        <v>493</v>
      </c>
      <c r="C53" s="270" t="s">
        <v>968</v>
      </c>
      <c r="D53" s="270" t="s">
        <v>470</v>
      </c>
      <c r="E53" s="396"/>
      <c r="F53" s="129" t="s">
        <v>485</v>
      </c>
      <c r="G53" s="53" t="s">
        <v>95</v>
      </c>
      <c r="H53" s="54" t="s">
        <v>70</v>
      </c>
      <c r="I53" s="230" t="s">
        <v>1054</v>
      </c>
      <c r="J53" s="590" t="s">
        <v>1062</v>
      </c>
      <c r="K53" s="590" t="s">
        <v>1057</v>
      </c>
      <c r="L53" s="230" t="s">
        <v>1055</v>
      </c>
      <c r="M53" s="219">
        <v>4.7400363999999993</v>
      </c>
      <c r="N53" s="51">
        <v>2</v>
      </c>
      <c r="O53" s="217"/>
      <c r="P53" s="217"/>
      <c r="Q53" s="56"/>
      <c r="R53" s="57"/>
      <c r="S53" s="58"/>
      <c r="T53" s="59"/>
      <c r="U53" s="60"/>
      <c r="V53" s="61"/>
      <c r="W53" s="496"/>
      <c r="X53" s="63"/>
      <c r="Y53" s="64"/>
      <c r="Z53" s="65"/>
      <c r="AA53" s="497"/>
      <c r="AB53" s="395"/>
      <c r="AC53" s="444"/>
      <c r="AD53" s="220">
        <f t="shared" si="55"/>
        <v>0</v>
      </c>
      <c r="AE53" s="68">
        <f t="shared" si="53"/>
        <v>0</v>
      </c>
      <c r="AF53" s="69"/>
      <c r="AG53" s="69"/>
      <c r="AH53" s="70"/>
      <c r="AI53" s="159"/>
      <c r="AJ53" s="399"/>
      <c r="AK53" s="159"/>
      <c r="AL53" s="495"/>
      <c r="AM53" s="489"/>
      <c r="AN53" s="212">
        <v>434</v>
      </c>
      <c r="AO53" s="213"/>
      <c r="AP53" s="213"/>
      <c r="AQ53" s="70"/>
      <c r="AR53" s="69">
        <v>354</v>
      </c>
      <c r="AS53" s="69"/>
      <c r="AT53" s="493"/>
      <c r="AU53" s="494"/>
      <c r="AV53" s="494">
        <f t="shared" si="38"/>
        <v>354</v>
      </c>
      <c r="AW53" s="490">
        <f t="shared" si="39"/>
        <v>354</v>
      </c>
      <c r="AX53" s="240"/>
      <c r="AY53" s="241"/>
      <c r="AZ53" s="441"/>
      <c r="BA53" s="442"/>
      <c r="BB53" s="443"/>
      <c r="BC53" s="52">
        <f t="shared" si="40"/>
        <v>0</v>
      </c>
      <c r="BD53" s="51">
        <f t="shared" si="41"/>
        <v>0</v>
      </c>
      <c r="BE53" s="491">
        <f t="shared" si="42"/>
        <v>354</v>
      </c>
      <c r="BF53" s="395"/>
      <c r="BG53" s="217">
        <f t="shared" si="54"/>
        <v>0</v>
      </c>
      <c r="BH53" s="491">
        <f t="shared" si="43"/>
        <v>389.40000000000003</v>
      </c>
      <c r="BI53" s="395"/>
      <c r="BJ53" s="51">
        <f t="shared" si="44"/>
        <v>0</v>
      </c>
      <c r="BK53" s="491">
        <f t="shared" si="45"/>
        <v>407.09999999999997</v>
      </c>
      <c r="BL53" s="395"/>
      <c r="BM53" s="217">
        <f t="shared" si="46"/>
        <v>0</v>
      </c>
      <c r="BN53" s="491">
        <f t="shared" si="47"/>
        <v>424.8</v>
      </c>
      <c r="BO53" s="392">
        <f t="shared" si="48"/>
        <v>0</v>
      </c>
      <c r="BP53" s="217">
        <f t="shared" si="49"/>
        <v>0</v>
      </c>
      <c r="BQ53" s="51">
        <f t="shared" si="50"/>
        <v>0</v>
      </c>
      <c r="BR53" s="91">
        <v>2189</v>
      </c>
      <c r="BS53" s="303"/>
      <c r="BT53" s="298"/>
      <c r="BU53" s="298"/>
      <c r="BV53" s="298"/>
      <c r="BW53" s="298"/>
      <c r="BX53" s="299"/>
      <c r="BY53" s="299"/>
      <c r="BZ53" s="298"/>
    </row>
    <row r="54" spans="1:78" ht="12.75" customHeight="1" x14ac:dyDescent="0.15">
      <c r="A54" s="51" t="str">
        <f t="shared" si="52"/>
        <v>AX12190</v>
      </c>
      <c r="B54" s="270" t="s">
        <v>493</v>
      </c>
      <c r="C54" s="270" t="s">
        <v>969</v>
      </c>
      <c r="D54" s="270" t="s">
        <v>470</v>
      </c>
      <c r="E54" s="396"/>
      <c r="F54" s="129" t="s">
        <v>487</v>
      </c>
      <c r="G54" s="53" t="s">
        <v>95</v>
      </c>
      <c r="H54" s="54" t="s">
        <v>70</v>
      </c>
      <c r="I54" s="230" t="s">
        <v>1054</v>
      </c>
      <c r="J54" s="590" t="s">
        <v>1062</v>
      </c>
      <c r="K54" s="590" t="s">
        <v>1057</v>
      </c>
      <c r="L54" s="230" t="s">
        <v>1055</v>
      </c>
      <c r="M54" s="219">
        <v>4.7173568000000001</v>
      </c>
      <c r="N54" s="51">
        <v>2</v>
      </c>
      <c r="O54" s="217"/>
      <c r="P54" s="217"/>
      <c r="Q54" s="56"/>
      <c r="R54" s="57"/>
      <c r="S54" s="58"/>
      <c r="T54" s="59"/>
      <c r="U54" s="60"/>
      <c r="V54" s="61"/>
      <c r="W54" s="496"/>
      <c r="X54" s="63"/>
      <c r="Y54" s="64"/>
      <c r="Z54" s="65"/>
      <c r="AA54" s="497"/>
      <c r="AB54" s="395"/>
      <c r="AC54" s="444"/>
      <c r="AD54" s="220">
        <f t="shared" si="55"/>
        <v>0</v>
      </c>
      <c r="AE54" s="68">
        <f t="shared" si="53"/>
        <v>0</v>
      </c>
      <c r="AF54" s="69"/>
      <c r="AG54" s="69"/>
      <c r="AH54" s="70"/>
      <c r="AI54" s="159"/>
      <c r="AJ54" s="399"/>
      <c r="AK54" s="159"/>
      <c r="AL54" s="495"/>
      <c r="AM54" s="489"/>
      <c r="AN54" s="212">
        <v>434</v>
      </c>
      <c r="AO54" s="213"/>
      <c r="AP54" s="213"/>
      <c r="AQ54" s="70"/>
      <c r="AR54" s="69">
        <v>354</v>
      </c>
      <c r="AS54" s="69"/>
      <c r="AT54" s="493"/>
      <c r="AU54" s="494"/>
      <c r="AV54" s="494">
        <f t="shared" si="38"/>
        <v>354</v>
      </c>
      <c r="AW54" s="490">
        <f t="shared" si="39"/>
        <v>354</v>
      </c>
      <c r="AX54" s="240"/>
      <c r="AY54" s="241"/>
      <c r="AZ54" s="441"/>
      <c r="BA54" s="442"/>
      <c r="BB54" s="443"/>
      <c r="BC54" s="52">
        <f t="shared" si="40"/>
        <v>0</v>
      </c>
      <c r="BD54" s="51">
        <f t="shared" si="41"/>
        <v>0</v>
      </c>
      <c r="BE54" s="491">
        <f t="shared" si="42"/>
        <v>354</v>
      </c>
      <c r="BF54" s="395"/>
      <c r="BG54" s="217">
        <f t="shared" si="54"/>
        <v>0</v>
      </c>
      <c r="BH54" s="491">
        <f t="shared" si="43"/>
        <v>389.40000000000003</v>
      </c>
      <c r="BI54" s="395"/>
      <c r="BJ54" s="51">
        <f t="shared" si="44"/>
        <v>0</v>
      </c>
      <c r="BK54" s="491">
        <f t="shared" si="45"/>
        <v>407.09999999999997</v>
      </c>
      <c r="BL54" s="395"/>
      <c r="BM54" s="217">
        <f t="shared" si="46"/>
        <v>0</v>
      </c>
      <c r="BN54" s="491">
        <f t="shared" si="47"/>
        <v>424.8</v>
      </c>
      <c r="BO54" s="392">
        <f t="shared" si="48"/>
        <v>0</v>
      </c>
      <c r="BP54" s="217">
        <f t="shared" si="49"/>
        <v>0</v>
      </c>
      <c r="BQ54" s="51">
        <f t="shared" si="50"/>
        <v>0</v>
      </c>
      <c r="BR54" s="77">
        <v>2190</v>
      </c>
      <c r="BS54" s="303"/>
      <c r="BT54" s="298"/>
      <c r="BU54" s="298"/>
      <c r="BV54" s="298"/>
      <c r="BW54" s="298"/>
      <c r="BX54" s="299"/>
      <c r="BY54" s="299"/>
      <c r="BZ54" s="298"/>
    </row>
    <row r="55" spans="1:78" ht="12.75" customHeight="1" x14ac:dyDescent="0.15">
      <c r="A55" s="51" t="str">
        <f t="shared" si="52"/>
        <v>AX12257</v>
      </c>
      <c r="B55" s="270" t="s">
        <v>493</v>
      </c>
      <c r="C55" s="270" t="s">
        <v>970</v>
      </c>
      <c r="D55" s="270" t="s">
        <v>470</v>
      </c>
      <c r="E55" s="396"/>
      <c r="F55" s="54" t="s">
        <v>485</v>
      </c>
      <c r="G55" s="53" t="s">
        <v>95</v>
      </c>
      <c r="H55" s="54" t="s">
        <v>70</v>
      </c>
      <c r="I55" s="230" t="s">
        <v>1054</v>
      </c>
      <c r="J55" s="590" t="s">
        <v>1062</v>
      </c>
      <c r="K55" s="590" t="s">
        <v>1057</v>
      </c>
      <c r="L55" s="230" t="s">
        <v>1055</v>
      </c>
      <c r="M55" s="55">
        <v>1.7463</v>
      </c>
      <c r="N55" s="51">
        <v>1</v>
      </c>
      <c r="O55" s="217"/>
      <c r="P55" s="217"/>
      <c r="Q55" s="56"/>
      <c r="R55" s="57"/>
      <c r="S55" s="58"/>
      <c r="T55" s="59"/>
      <c r="U55" s="60"/>
      <c r="V55" s="61"/>
      <c r="W55" s="496"/>
      <c r="X55" s="63"/>
      <c r="Y55" s="64"/>
      <c r="Z55" s="65"/>
      <c r="AA55" s="497"/>
      <c r="AB55" s="395"/>
      <c r="AC55" s="444"/>
      <c r="AD55" s="220">
        <f t="shared" si="55"/>
        <v>0</v>
      </c>
      <c r="AE55" s="68">
        <f t="shared" si="53"/>
        <v>0</v>
      </c>
      <c r="AF55" s="69"/>
      <c r="AG55" s="69"/>
      <c r="AH55" s="70"/>
      <c r="AI55" s="159"/>
      <c r="AJ55" s="399"/>
      <c r="AK55" s="159"/>
      <c r="AL55" s="495"/>
      <c r="AM55" s="489"/>
      <c r="AN55" s="212">
        <v>194</v>
      </c>
      <c r="AO55" s="213"/>
      <c r="AP55" s="213"/>
      <c r="AQ55" s="70"/>
      <c r="AR55" s="69">
        <v>159</v>
      </c>
      <c r="AS55" s="69"/>
      <c r="AT55" s="493"/>
      <c r="AU55" s="494"/>
      <c r="AV55" s="494">
        <f t="shared" si="38"/>
        <v>159</v>
      </c>
      <c r="AW55" s="490">
        <f t="shared" si="39"/>
        <v>159</v>
      </c>
      <c r="AX55" s="240"/>
      <c r="AY55" s="241"/>
      <c r="AZ55" s="441"/>
      <c r="BA55" s="442"/>
      <c r="BB55" s="443"/>
      <c r="BC55" s="52">
        <f t="shared" si="40"/>
        <v>0</v>
      </c>
      <c r="BD55" s="51">
        <f t="shared" si="41"/>
        <v>0</v>
      </c>
      <c r="BE55" s="491">
        <f t="shared" si="42"/>
        <v>159</v>
      </c>
      <c r="BF55" s="395"/>
      <c r="BG55" s="217">
        <f t="shared" si="54"/>
        <v>0</v>
      </c>
      <c r="BH55" s="491">
        <f t="shared" si="43"/>
        <v>174.9</v>
      </c>
      <c r="BI55" s="395"/>
      <c r="BJ55" s="51">
        <f t="shared" si="44"/>
        <v>0</v>
      </c>
      <c r="BK55" s="491">
        <f t="shared" si="45"/>
        <v>182.85</v>
      </c>
      <c r="BL55" s="395"/>
      <c r="BM55" s="217">
        <f t="shared" si="46"/>
        <v>0</v>
      </c>
      <c r="BN55" s="491">
        <f t="shared" si="47"/>
        <v>190.79999999999998</v>
      </c>
      <c r="BO55" s="392">
        <f t="shared" si="48"/>
        <v>0</v>
      </c>
      <c r="BP55" s="217">
        <f t="shared" si="49"/>
        <v>0</v>
      </c>
      <c r="BQ55" s="51">
        <f t="shared" si="50"/>
        <v>0</v>
      </c>
      <c r="BR55" s="91">
        <v>2257</v>
      </c>
      <c r="BS55" s="303"/>
      <c r="BT55" s="298"/>
      <c r="BU55" s="298"/>
      <c r="BV55" s="298"/>
      <c r="BW55" s="298"/>
      <c r="BX55" s="299"/>
      <c r="BY55" s="299"/>
      <c r="BZ55" s="298"/>
    </row>
    <row r="56" spans="1:78" ht="12.75" customHeight="1" x14ac:dyDescent="0.15">
      <c r="A56" s="51" t="str">
        <f t="shared" si="52"/>
        <v>AX12191</v>
      </c>
      <c r="B56" s="270" t="s">
        <v>493</v>
      </c>
      <c r="C56" s="270" t="s">
        <v>971</v>
      </c>
      <c r="D56" s="270" t="s">
        <v>470</v>
      </c>
      <c r="E56" s="396"/>
      <c r="F56" s="54" t="s">
        <v>485</v>
      </c>
      <c r="G56" s="53" t="s">
        <v>95</v>
      </c>
      <c r="H56" s="54" t="s">
        <v>70</v>
      </c>
      <c r="I56" s="230" t="s">
        <v>1054</v>
      </c>
      <c r="J56" s="590" t="s">
        <v>1062</v>
      </c>
      <c r="K56" s="590" t="s">
        <v>1057</v>
      </c>
      <c r="L56" s="230" t="s">
        <v>1055</v>
      </c>
      <c r="M56" s="219">
        <v>1.9731000000000001</v>
      </c>
      <c r="N56" s="51">
        <v>1</v>
      </c>
      <c r="O56" s="217"/>
      <c r="P56" s="217"/>
      <c r="Q56" s="56"/>
      <c r="R56" s="57"/>
      <c r="S56" s="58"/>
      <c r="T56" s="59"/>
      <c r="U56" s="60"/>
      <c r="V56" s="61"/>
      <c r="W56" s="496"/>
      <c r="X56" s="63"/>
      <c r="Y56" s="64"/>
      <c r="Z56" s="65"/>
      <c r="AA56" s="497"/>
      <c r="AB56" s="395"/>
      <c r="AC56" s="444"/>
      <c r="AD56" s="220">
        <f t="shared" si="55"/>
        <v>0</v>
      </c>
      <c r="AE56" s="68">
        <f t="shared" si="53"/>
        <v>0</v>
      </c>
      <c r="AF56" s="69"/>
      <c r="AG56" s="69"/>
      <c r="AH56" s="70"/>
      <c r="AI56" s="159"/>
      <c r="AJ56" s="399"/>
      <c r="AK56" s="159"/>
      <c r="AL56" s="495"/>
      <c r="AM56" s="489"/>
      <c r="AN56" s="212">
        <v>214</v>
      </c>
      <c r="AO56" s="213"/>
      <c r="AP56" s="213"/>
      <c r="AQ56" s="70"/>
      <c r="AR56" s="69">
        <v>174</v>
      </c>
      <c r="AS56" s="69"/>
      <c r="AT56" s="493"/>
      <c r="AU56" s="494"/>
      <c r="AV56" s="494">
        <f t="shared" si="38"/>
        <v>174</v>
      </c>
      <c r="AW56" s="490">
        <f t="shared" si="39"/>
        <v>174</v>
      </c>
      <c r="AX56" s="240"/>
      <c r="AY56" s="241"/>
      <c r="AZ56" s="441"/>
      <c r="BA56" s="442"/>
      <c r="BB56" s="443"/>
      <c r="BC56" s="52">
        <f t="shared" si="40"/>
        <v>0</v>
      </c>
      <c r="BD56" s="51">
        <f t="shared" si="41"/>
        <v>0</v>
      </c>
      <c r="BE56" s="491">
        <f t="shared" si="42"/>
        <v>174</v>
      </c>
      <c r="BF56" s="395"/>
      <c r="BG56" s="217">
        <f t="shared" si="54"/>
        <v>0</v>
      </c>
      <c r="BH56" s="491">
        <f t="shared" si="43"/>
        <v>191.4</v>
      </c>
      <c r="BI56" s="395"/>
      <c r="BJ56" s="51">
        <f t="shared" si="44"/>
        <v>0</v>
      </c>
      <c r="BK56" s="491">
        <f t="shared" si="45"/>
        <v>200.1</v>
      </c>
      <c r="BL56" s="395"/>
      <c r="BM56" s="217">
        <f t="shared" si="46"/>
        <v>0</v>
      </c>
      <c r="BN56" s="491">
        <f t="shared" si="47"/>
        <v>208.79999999999998</v>
      </c>
      <c r="BO56" s="392">
        <f t="shared" si="48"/>
        <v>0</v>
      </c>
      <c r="BP56" s="217">
        <f t="shared" si="49"/>
        <v>0</v>
      </c>
      <c r="BQ56" s="51">
        <f t="shared" si="50"/>
        <v>0</v>
      </c>
      <c r="BR56" s="77">
        <v>2191</v>
      </c>
      <c r="BS56" s="303"/>
      <c r="BT56" s="298"/>
      <c r="BU56" s="298"/>
      <c r="BV56" s="298"/>
      <c r="BW56" s="298"/>
      <c r="BX56" s="299"/>
      <c r="BY56" s="299"/>
      <c r="BZ56" s="298"/>
    </row>
    <row r="57" spans="1:78" ht="12.75" customHeight="1" x14ac:dyDescent="0.15">
      <c r="A57" s="51" t="str">
        <f t="shared" si="52"/>
        <v>AX12192</v>
      </c>
      <c r="B57" s="270" t="s">
        <v>493</v>
      </c>
      <c r="C57" s="270" t="s">
        <v>972</v>
      </c>
      <c r="D57" s="270" t="s">
        <v>470</v>
      </c>
      <c r="E57" s="396"/>
      <c r="F57" s="54" t="s">
        <v>485</v>
      </c>
      <c r="G57" s="53" t="s">
        <v>95</v>
      </c>
      <c r="H57" s="54" t="s">
        <v>70</v>
      </c>
      <c r="I57" s="230" t="s">
        <v>1054</v>
      </c>
      <c r="J57" s="590" t="s">
        <v>1062</v>
      </c>
      <c r="K57" s="590" t="s">
        <v>1057</v>
      </c>
      <c r="L57" s="230" t="s">
        <v>1055</v>
      </c>
      <c r="M57" s="219">
        <v>1.6782904000000001</v>
      </c>
      <c r="N57" s="51">
        <v>1</v>
      </c>
      <c r="O57" s="217"/>
      <c r="P57" s="217"/>
      <c r="Q57" s="56"/>
      <c r="R57" s="57"/>
      <c r="S57" s="58"/>
      <c r="T57" s="59"/>
      <c r="U57" s="60"/>
      <c r="V57" s="61"/>
      <c r="W57" s="496"/>
      <c r="X57" s="63"/>
      <c r="Y57" s="64"/>
      <c r="Z57" s="65"/>
      <c r="AA57" s="497"/>
      <c r="AB57" s="395"/>
      <c r="AC57" s="444"/>
      <c r="AD57" s="220">
        <f t="shared" si="55"/>
        <v>0</v>
      </c>
      <c r="AE57" s="68">
        <f t="shared" si="53"/>
        <v>0</v>
      </c>
      <c r="AF57" s="69"/>
      <c r="AG57" s="69"/>
      <c r="AH57" s="70"/>
      <c r="AI57" s="159"/>
      <c r="AJ57" s="399"/>
      <c r="AK57" s="159"/>
      <c r="AL57" s="495"/>
      <c r="AM57" s="489"/>
      <c r="AN57" s="212">
        <v>194</v>
      </c>
      <c r="AO57" s="213"/>
      <c r="AP57" s="213"/>
      <c r="AQ57" s="70"/>
      <c r="AR57" s="69">
        <v>159</v>
      </c>
      <c r="AS57" s="69"/>
      <c r="AT57" s="493"/>
      <c r="AU57" s="494"/>
      <c r="AV57" s="494">
        <f t="shared" si="38"/>
        <v>159</v>
      </c>
      <c r="AW57" s="490">
        <f t="shared" si="39"/>
        <v>159</v>
      </c>
      <c r="AX57" s="240"/>
      <c r="AY57" s="241"/>
      <c r="AZ57" s="441"/>
      <c r="BA57" s="442"/>
      <c r="BB57" s="443"/>
      <c r="BC57" s="52">
        <f t="shared" si="40"/>
        <v>0</v>
      </c>
      <c r="BD57" s="51">
        <f t="shared" si="41"/>
        <v>0</v>
      </c>
      <c r="BE57" s="491">
        <f t="shared" si="42"/>
        <v>159</v>
      </c>
      <c r="BF57" s="395"/>
      <c r="BG57" s="217">
        <f t="shared" si="54"/>
        <v>0</v>
      </c>
      <c r="BH57" s="491">
        <f t="shared" si="43"/>
        <v>174.9</v>
      </c>
      <c r="BI57" s="395"/>
      <c r="BJ57" s="51">
        <f t="shared" si="44"/>
        <v>0</v>
      </c>
      <c r="BK57" s="491">
        <f t="shared" si="45"/>
        <v>182.85</v>
      </c>
      <c r="BL57" s="395"/>
      <c r="BM57" s="217">
        <f t="shared" si="46"/>
        <v>0</v>
      </c>
      <c r="BN57" s="491">
        <f t="shared" si="47"/>
        <v>190.79999999999998</v>
      </c>
      <c r="BO57" s="392">
        <f t="shared" si="48"/>
        <v>0</v>
      </c>
      <c r="BP57" s="217">
        <f t="shared" si="49"/>
        <v>0</v>
      </c>
      <c r="BQ57" s="51">
        <f t="shared" si="50"/>
        <v>0</v>
      </c>
      <c r="BR57" s="91">
        <v>2192</v>
      </c>
      <c r="BS57" s="303"/>
      <c r="BT57" s="298"/>
      <c r="BU57" s="298"/>
      <c r="BV57" s="298"/>
      <c r="BW57" s="298"/>
      <c r="BX57" s="299"/>
      <c r="BY57" s="299"/>
      <c r="BZ57" s="298"/>
    </row>
    <row r="58" spans="1:78" ht="17" x14ac:dyDescent="0.2">
      <c r="A58" s="78"/>
      <c r="B58" s="191"/>
      <c r="C58" s="288" t="s">
        <v>904</v>
      </c>
      <c r="D58" s="79"/>
      <c r="E58" s="214"/>
      <c r="F58" s="79"/>
      <c r="G58" s="79"/>
      <c r="H58" s="79"/>
      <c r="I58" s="79"/>
      <c r="J58" s="79"/>
      <c r="K58" s="79"/>
      <c r="L58" s="79"/>
      <c r="M58" s="79"/>
      <c r="N58" s="80"/>
      <c r="O58" s="275"/>
      <c r="P58" s="275"/>
      <c r="Q58" s="250"/>
      <c r="R58" s="81"/>
      <c r="S58" s="81"/>
      <c r="T58" s="81"/>
      <c r="U58" s="82"/>
      <c r="V58" s="81"/>
      <c r="W58" s="81"/>
      <c r="X58" s="83"/>
      <c r="Y58" s="81"/>
      <c r="Z58" s="83"/>
      <c r="AA58" s="83"/>
      <c r="AB58" s="439"/>
      <c r="AC58" s="439"/>
      <c r="AD58" s="84"/>
      <c r="AE58" s="84"/>
      <c r="AF58" s="84"/>
      <c r="AG58" s="84"/>
      <c r="AH58" s="84"/>
      <c r="AI58" s="84"/>
      <c r="AJ58" s="398"/>
      <c r="AK58" s="84"/>
      <c r="AL58" s="398"/>
      <c r="AM58" s="398"/>
      <c r="AN58" s="398"/>
      <c r="AO58" s="398"/>
      <c r="AP58" s="398"/>
      <c r="AQ58" s="398"/>
      <c r="AR58" s="398"/>
      <c r="AS58" s="398"/>
      <c r="AT58" s="398"/>
      <c r="AU58" s="398"/>
      <c r="AV58" s="398"/>
      <c r="AW58" s="398"/>
      <c r="AX58" s="439"/>
      <c r="AY58" s="439"/>
      <c r="AZ58" s="439"/>
      <c r="BA58" s="439"/>
      <c r="BB58" s="439"/>
      <c r="BC58" s="398"/>
      <c r="BD58" s="398"/>
      <c r="BE58" s="398"/>
      <c r="BF58" s="439"/>
      <c r="BG58" s="398"/>
      <c r="BH58" s="398"/>
      <c r="BI58" s="439"/>
      <c r="BJ58" s="398"/>
      <c r="BK58" s="398"/>
      <c r="BL58" s="439"/>
      <c r="BM58" s="398"/>
      <c r="BN58" s="398"/>
      <c r="BO58" s="398"/>
      <c r="BP58" s="398"/>
      <c r="BQ58" s="88"/>
      <c r="BR58" s="89"/>
      <c r="BS58" s="303"/>
      <c r="BT58" s="298"/>
      <c r="BU58" s="298"/>
      <c r="BV58" s="298"/>
      <c r="BW58" s="298"/>
      <c r="BX58" s="299"/>
      <c r="BY58" s="299"/>
      <c r="BZ58" s="298"/>
    </row>
    <row r="59" spans="1:78" ht="12.75" customHeight="1" x14ac:dyDescent="0.15">
      <c r="A59" s="217" t="str">
        <f t="shared" ref="A59:A76" si="60">"AX1"&amp;REPT(0,4-LEN(BR59))&amp;BR59</f>
        <v>AX12557</v>
      </c>
      <c r="B59" s="270" t="s">
        <v>904</v>
      </c>
      <c r="C59" s="270" t="s">
        <v>905</v>
      </c>
      <c r="D59" s="270" t="s">
        <v>470</v>
      </c>
      <c r="E59" s="396"/>
      <c r="F59" s="230" t="s">
        <v>63</v>
      </c>
      <c r="G59" s="230" t="s">
        <v>63</v>
      </c>
      <c r="H59" s="219" t="s">
        <v>75</v>
      </c>
      <c r="I59" s="230" t="s">
        <v>1054</v>
      </c>
      <c r="J59" s="590" t="s">
        <v>1062</v>
      </c>
      <c r="K59" s="590" t="s">
        <v>1057</v>
      </c>
      <c r="L59" s="230" t="s">
        <v>1055</v>
      </c>
      <c r="M59" s="219">
        <v>1.13398</v>
      </c>
      <c r="N59" s="217">
        <v>15</v>
      </c>
      <c r="O59" s="415"/>
      <c r="P59" s="416"/>
      <c r="Q59" s="411"/>
      <c r="R59" s="232"/>
      <c r="S59" s="203"/>
      <c r="T59" s="204"/>
      <c r="U59" s="233"/>
      <c r="V59" s="206"/>
      <c r="W59" s="207"/>
      <c r="X59" s="208"/>
      <c r="Y59" s="209"/>
      <c r="Z59" s="210"/>
      <c r="AA59" s="234"/>
      <c r="AB59" s="248"/>
      <c r="AC59" s="248"/>
      <c r="AD59" s="220">
        <f t="shared" ref="AD59:AD76" si="61">SUM(Q59:AC59)</f>
        <v>0</v>
      </c>
      <c r="AE59" s="221">
        <f t="shared" ref="AE59:AE76" si="62">N59*AD59</f>
        <v>0</v>
      </c>
      <c r="AF59" s="212"/>
      <c r="AG59" s="212"/>
      <c r="AH59" s="213"/>
      <c r="AI59" s="159"/>
      <c r="AJ59" s="488"/>
      <c r="AK59" s="495"/>
      <c r="AL59" s="495"/>
      <c r="AM59" s="489"/>
      <c r="AN59" s="212">
        <v>234</v>
      </c>
      <c r="AO59" s="213"/>
      <c r="AP59" s="213"/>
      <c r="AQ59" s="70"/>
      <c r="AR59" s="212">
        <v>189</v>
      </c>
      <c r="AS59" s="212"/>
      <c r="AT59" s="489"/>
      <c r="AU59" s="490"/>
      <c r="AV59" s="490">
        <f t="shared" ref="AV59:AV76" si="63">IF(OrderFormType="Wholesale",CEILING(AR59*ExchRate,ExchRateRoundUpTo),CEILING(AN59*ExchRate,ExchRateRoundUpTo)/1.22)</f>
        <v>189</v>
      </c>
      <c r="AW59" s="490">
        <f t="shared" ref="AW59:AW76" si="64">AV59*(1+AO59+AP59)</f>
        <v>189</v>
      </c>
      <c r="AX59" s="240"/>
      <c r="AY59" s="241"/>
      <c r="AZ59" s="242"/>
      <c r="BA59" s="243"/>
      <c r="BB59" s="244"/>
      <c r="BC59" s="245">
        <f t="shared" ref="BC59:BC76" si="65">SUM(AX59:BB59)</f>
        <v>0</v>
      </c>
      <c r="BD59" s="217">
        <f t="shared" ref="BD59:BD76" si="66">N59*BC59</f>
        <v>0</v>
      </c>
      <c r="BE59" s="491">
        <f t="shared" ref="BE59:BE76" si="67">AV59*(1+AO59+AP59)</f>
        <v>189</v>
      </c>
      <c r="BF59" s="395"/>
      <c r="BG59" s="217">
        <f t="shared" si="54"/>
        <v>0</v>
      </c>
      <c r="BH59" s="491">
        <f t="shared" si="43"/>
        <v>207.9</v>
      </c>
      <c r="BI59" s="395"/>
      <c r="BJ59" s="217">
        <f t="shared" ref="BJ59:BJ76" si="68">N59*BI59</f>
        <v>0</v>
      </c>
      <c r="BK59" s="491">
        <f t="shared" ref="BK59:BK76" si="69">AV59*(1.15+AO59+AP59)</f>
        <v>217.35</v>
      </c>
      <c r="BL59" s="395"/>
      <c r="BM59" s="217">
        <f t="shared" ref="BM59:BM76" si="70">N59*BL59</f>
        <v>0</v>
      </c>
      <c r="BN59" s="491">
        <f t="shared" ref="BN59:BN76" si="71">AV59*(1.2+AO59+AP59)</f>
        <v>226.79999999999998</v>
      </c>
      <c r="BO59" s="392">
        <f t="shared" ref="BO59:BO76" si="72">(AD59*AW59)+(BC59*BE59)+(BF59*BH59)+(BI59*BK59)+(BL59*BN59)</f>
        <v>0</v>
      </c>
      <c r="BP59" s="217">
        <f t="shared" ref="BP59:BP76" si="73">AD59+BC59+BF59+BI59+BL59</f>
        <v>0</v>
      </c>
      <c r="BQ59" s="217">
        <f t="shared" ref="BQ59:BQ76" si="74">N59*BP59</f>
        <v>0</v>
      </c>
      <c r="BR59" s="222">
        <v>2557</v>
      </c>
      <c r="BS59" s="303"/>
      <c r="BT59" s="298"/>
      <c r="BU59" s="298"/>
      <c r="BV59" s="298"/>
      <c r="BW59" s="298"/>
      <c r="BX59" s="299"/>
      <c r="BY59" s="299"/>
      <c r="BZ59" s="298"/>
    </row>
    <row r="60" spans="1:78" ht="12.75" customHeight="1" x14ac:dyDescent="0.15">
      <c r="A60" s="217" t="str">
        <f t="shared" si="60"/>
        <v>AX12558</v>
      </c>
      <c r="B60" s="270" t="s">
        <v>904</v>
      </c>
      <c r="C60" s="270" t="s">
        <v>906</v>
      </c>
      <c r="D60" s="270" t="s">
        <v>470</v>
      </c>
      <c r="E60" s="396"/>
      <c r="F60" s="230" t="s">
        <v>860</v>
      </c>
      <c r="G60" s="230" t="s">
        <v>69</v>
      </c>
      <c r="H60" s="219" t="s">
        <v>75</v>
      </c>
      <c r="I60" s="230" t="s">
        <v>1054</v>
      </c>
      <c r="J60" s="590" t="s">
        <v>1062</v>
      </c>
      <c r="K60" s="590" t="s">
        <v>1057</v>
      </c>
      <c r="L60" s="230" t="s">
        <v>1055</v>
      </c>
      <c r="M60" s="219">
        <v>0.74839999999999995</v>
      </c>
      <c r="N60" s="217">
        <v>10</v>
      </c>
      <c r="O60" s="415"/>
      <c r="P60" s="416"/>
      <c r="Q60" s="411"/>
      <c r="R60" s="232"/>
      <c r="S60" s="203"/>
      <c r="T60" s="204"/>
      <c r="U60" s="233"/>
      <c r="V60" s="206"/>
      <c r="W60" s="207"/>
      <c r="X60" s="208"/>
      <c r="Y60" s="209"/>
      <c r="Z60" s="210"/>
      <c r="AA60" s="234"/>
      <c r="AB60" s="248"/>
      <c r="AC60" s="248"/>
      <c r="AD60" s="220">
        <f t="shared" si="61"/>
        <v>0</v>
      </c>
      <c r="AE60" s="221">
        <f t="shared" si="62"/>
        <v>0</v>
      </c>
      <c r="AF60" s="212"/>
      <c r="AG60" s="212"/>
      <c r="AH60" s="213"/>
      <c r="AI60" s="159"/>
      <c r="AJ60" s="488"/>
      <c r="AK60" s="495"/>
      <c r="AL60" s="495"/>
      <c r="AM60" s="489"/>
      <c r="AN60" s="212">
        <v>179</v>
      </c>
      <c r="AO60" s="213"/>
      <c r="AP60" s="213"/>
      <c r="AQ60" s="70"/>
      <c r="AR60" s="212">
        <v>144</v>
      </c>
      <c r="AS60" s="212"/>
      <c r="AT60" s="489"/>
      <c r="AU60" s="490"/>
      <c r="AV60" s="490">
        <f t="shared" si="63"/>
        <v>144</v>
      </c>
      <c r="AW60" s="490">
        <f t="shared" si="64"/>
        <v>144</v>
      </c>
      <c r="AX60" s="240"/>
      <c r="AY60" s="241"/>
      <c r="AZ60" s="242"/>
      <c r="BA60" s="243"/>
      <c r="BB60" s="244"/>
      <c r="BC60" s="245">
        <f t="shared" si="65"/>
        <v>0</v>
      </c>
      <c r="BD60" s="217">
        <f t="shared" si="66"/>
        <v>0</v>
      </c>
      <c r="BE60" s="491">
        <f t="shared" si="67"/>
        <v>144</v>
      </c>
      <c r="BF60" s="395"/>
      <c r="BG60" s="217">
        <f t="shared" si="54"/>
        <v>0</v>
      </c>
      <c r="BH60" s="491">
        <f t="shared" si="43"/>
        <v>158.4</v>
      </c>
      <c r="BI60" s="395"/>
      <c r="BJ60" s="217">
        <f t="shared" si="68"/>
        <v>0</v>
      </c>
      <c r="BK60" s="491">
        <f t="shared" si="69"/>
        <v>165.6</v>
      </c>
      <c r="BL60" s="395"/>
      <c r="BM60" s="217">
        <f t="shared" si="70"/>
        <v>0</v>
      </c>
      <c r="BN60" s="491">
        <f t="shared" si="71"/>
        <v>172.79999999999998</v>
      </c>
      <c r="BO60" s="392">
        <f t="shared" si="72"/>
        <v>0</v>
      </c>
      <c r="BP60" s="217">
        <f t="shared" si="73"/>
        <v>0</v>
      </c>
      <c r="BQ60" s="217">
        <f t="shared" si="74"/>
        <v>0</v>
      </c>
      <c r="BR60" s="412">
        <v>2558</v>
      </c>
      <c r="BS60" s="303"/>
      <c r="BT60" s="298"/>
      <c r="BU60" s="298"/>
      <c r="BV60" s="298"/>
      <c r="BW60" s="298"/>
      <c r="BX60" s="299"/>
      <c r="BY60" s="299"/>
      <c r="BZ60" s="298"/>
    </row>
    <row r="61" spans="1:78" ht="12.75" customHeight="1" x14ac:dyDescent="0.15">
      <c r="A61" s="217" t="str">
        <f t="shared" si="60"/>
        <v>AX12559</v>
      </c>
      <c r="B61" s="270" t="s">
        <v>904</v>
      </c>
      <c r="C61" s="270" t="s">
        <v>907</v>
      </c>
      <c r="D61" s="270" t="s">
        <v>470</v>
      </c>
      <c r="E61" s="396"/>
      <c r="F61" s="230" t="s">
        <v>860</v>
      </c>
      <c r="G61" s="230" t="s">
        <v>72</v>
      </c>
      <c r="H61" s="219" t="s">
        <v>70</v>
      </c>
      <c r="I61" s="230" t="s">
        <v>1054</v>
      </c>
      <c r="J61" s="590" t="s">
        <v>1062</v>
      </c>
      <c r="K61" s="590" t="s">
        <v>1057</v>
      </c>
      <c r="L61" s="230" t="s">
        <v>1055</v>
      </c>
      <c r="M61" s="356">
        <v>1.0432999999999999</v>
      </c>
      <c r="N61" s="217">
        <v>5</v>
      </c>
      <c r="O61" s="415"/>
      <c r="P61" s="416"/>
      <c r="Q61" s="411"/>
      <c r="R61" s="232"/>
      <c r="S61" s="203"/>
      <c r="T61" s="204"/>
      <c r="U61" s="233"/>
      <c r="V61" s="206"/>
      <c r="W61" s="207"/>
      <c r="X61" s="208"/>
      <c r="Y61" s="209"/>
      <c r="Z61" s="210"/>
      <c r="AA61" s="234"/>
      <c r="AB61" s="248"/>
      <c r="AC61" s="248"/>
      <c r="AD61" s="220">
        <f t="shared" si="61"/>
        <v>0</v>
      </c>
      <c r="AE61" s="221">
        <f t="shared" si="62"/>
        <v>0</v>
      </c>
      <c r="AF61" s="212"/>
      <c r="AG61" s="212"/>
      <c r="AH61" s="213"/>
      <c r="AI61" s="159"/>
      <c r="AJ61" s="488"/>
      <c r="AK61" s="495"/>
      <c r="AL61" s="495"/>
      <c r="AM61" s="489"/>
      <c r="AN61" s="212">
        <v>169</v>
      </c>
      <c r="AO61" s="213"/>
      <c r="AP61" s="213"/>
      <c r="AQ61" s="70"/>
      <c r="AR61" s="212">
        <v>139</v>
      </c>
      <c r="AS61" s="212"/>
      <c r="AT61" s="489"/>
      <c r="AU61" s="490"/>
      <c r="AV61" s="490">
        <f t="shared" si="63"/>
        <v>139</v>
      </c>
      <c r="AW61" s="490">
        <f t="shared" si="64"/>
        <v>139</v>
      </c>
      <c r="AX61" s="240"/>
      <c r="AY61" s="241"/>
      <c r="AZ61" s="242"/>
      <c r="BA61" s="243"/>
      <c r="BB61" s="244"/>
      <c r="BC61" s="245">
        <f t="shared" si="65"/>
        <v>0</v>
      </c>
      <c r="BD61" s="217">
        <f t="shared" si="66"/>
        <v>0</v>
      </c>
      <c r="BE61" s="491">
        <f t="shared" si="67"/>
        <v>139</v>
      </c>
      <c r="BF61" s="395"/>
      <c r="BG61" s="217">
        <f t="shared" si="54"/>
        <v>0</v>
      </c>
      <c r="BH61" s="491">
        <f t="shared" si="43"/>
        <v>152.9</v>
      </c>
      <c r="BI61" s="395"/>
      <c r="BJ61" s="217">
        <f t="shared" si="68"/>
        <v>0</v>
      </c>
      <c r="BK61" s="491">
        <f t="shared" si="69"/>
        <v>159.85</v>
      </c>
      <c r="BL61" s="395"/>
      <c r="BM61" s="217">
        <f t="shared" si="70"/>
        <v>0</v>
      </c>
      <c r="BN61" s="491">
        <f t="shared" si="71"/>
        <v>166.79999999999998</v>
      </c>
      <c r="BO61" s="392">
        <f t="shared" si="72"/>
        <v>0</v>
      </c>
      <c r="BP61" s="217">
        <f t="shared" si="73"/>
        <v>0</v>
      </c>
      <c r="BQ61" s="217">
        <f t="shared" si="74"/>
        <v>0</v>
      </c>
      <c r="BR61" s="222">
        <v>2559</v>
      </c>
      <c r="BS61" s="303"/>
      <c r="BT61" s="298"/>
      <c r="BU61" s="298"/>
      <c r="BV61" s="298"/>
      <c r="BW61" s="298"/>
      <c r="BX61" s="299"/>
      <c r="BY61" s="299"/>
      <c r="BZ61" s="298"/>
    </row>
    <row r="62" spans="1:78" ht="12.75" customHeight="1" x14ac:dyDescent="0.15">
      <c r="A62" s="217" t="str">
        <f t="shared" si="60"/>
        <v>AX12560</v>
      </c>
      <c r="B62" s="270" t="s">
        <v>904</v>
      </c>
      <c r="C62" s="270" t="s">
        <v>908</v>
      </c>
      <c r="D62" s="270" t="s">
        <v>470</v>
      </c>
      <c r="E62" s="396"/>
      <c r="F62" s="230" t="s">
        <v>311</v>
      </c>
      <c r="G62" s="230" t="s">
        <v>72</v>
      </c>
      <c r="H62" s="230" t="s">
        <v>70</v>
      </c>
      <c r="I62" s="230" t="s">
        <v>1054</v>
      </c>
      <c r="J62" s="590" t="s">
        <v>1062</v>
      </c>
      <c r="K62" s="590" t="s">
        <v>1057</v>
      </c>
      <c r="L62" s="230" t="s">
        <v>1055</v>
      </c>
      <c r="M62" s="219">
        <v>1.6329</v>
      </c>
      <c r="N62" s="217">
        <v>5</v>
      </c>
      <c r="O62" s="500"/>
      <c r="P62" s="416"/>
      <c r="Q62" s="411"/>
      <c r="R62" s="232"/>
      <c r="S62" s="203"/>
      <c r="T62" s="204"/>
      <c r="U62" s="233"/>
      <c r="V62" s="206"/>
      <c r="W62" s="207"/>
      <c r="X62" s="208"/>
      <c r="Y62" s="209"/>
      <c r="Z62" s="210"/>
      <c r="AA62" s="234"/>
      <c r="AB62" s="248"/>
      <c r="AC62" s="248"/>
      <c r="AD62" s="220">
        <f t="shared" si="61"/>
        <v>0</v>
      </c>
      <c r="AE62" s="221">
        <f t="shared" si="62"/>
        <v>0</v>
      </c>
      <c r="AF62" s="212"/>
      <c r="AG62" s="212"/>
      <c r="AH62" s="213"/>
      <c r="AI62" s="159"/>
      <c r="AJ62" s="488"/>
      <c r="AK62" s="495"/>
      <c r="AL62" s="495"/>
      <c r="AM62" s="489"/>
      <c r="AN62" s="212">
        <v>219</v>
      </c>
      <c r="AO62" s="213"/>
      <c r="AP62" s="213"/>
      <c r="AQ62" s="70"/>
      <c r="AR62" s="212">
        <v>179</v>
      </c>
      <c r="AS62" s="212"/>
      <c r="AT62" s="489"/>
      <c r="AU62" s="490"/>
      <c r="AV62" s="490">
        <f t="shared" si="63"/>
        <v>179</v>
      </c>
      <c r="AW62" s="490">
        <f t="shared" si="64"/>
        <v>179</v>
      </c>
      <c r="AX62" s="240"/>
      <c r="AY62" s="241"/>
      <c r="AZ62" s="242"/>
      <c r="BA62" s="243"/>
      <c r="BB62" s="244"/>
      <c r="BC62" s="245">
        <f t="shared" si="65"/>
        <v>0</v>
      </c>
      <c r="BD62" s="217">
        <f t="shared" si="66"/>
        <v>0</v>
      </c>
      <c r="BE62" s="491">
        <f t="shared" si="67"/>
        <v>179</v>
      </c>
      <c r="BF62" s="395"/>
      <c r="BG62" s="217">
        <f t="shared" si="54"/>
        <v>0</v>
      </c>
      <c r="BH62" s="491">
        <f t="shared" si="43"/>
        <v>196.9</v>
      </c>
      <c r="BI62" s="395"/>
      <c r="BJ62" s="217">
        <f t="shared" si="68"/>
        <v>0</v>
      </c>
      <c r="BK62" s="491">
        <f t="shared" si="69"/>
        <v>205.85</v>
      </c>
      <c r="BL62" s="395"/>
      <c r="BM62" s="217">
        <f t="shared" si="70"/>
        <v>0</v>
      </c>
      <c r="BN62" s="491">
        <f t="shared" si="71"/>
        <v>214.79999999999998</v>
      </c>
      <c r="BO62" s="392">
        <f t="shared" si="72"/>
        <v>0</v>
      </c>
      <c r="BP62" s="217">
        <f t="shared" si="73"/>
        <v>0</v>
      </c>
      <c r="BQ62" s="217">
        <f t="shared" si="74"/>
        <v>0</v>
      </c>
      <c r="BR62" s="412">
        <v>2560</v>
      </c>
      <c r="BS62" s="303"/>
      <c r="BT62" s="298"/>
      <c r="BU62" s="298"/>
      <c r="BV62" s="298"/>
      <c r="BW62" s="298"/>
      <c r="BX62" s="299"/>
      <c r="BY62" s="299"/>
      <c r="BZ62" s="298"/>
    </row>
    <row r="63" spans="1:78" ht="12.75" customHeight="1" x14ac:dyDescent="0.15">
      <c r="A63" s="217" t="str">
        <f t="shared" si="60"/>
        <v>AX12561</v>
      </c>
      <c r="B63" s="270" t="s">
        <v>904</v>
      </c>
      <c r="C63" s="270" t="s">
        <v>909</v>
      </c>
      <c r="D63" s="270" t="s">
        <v>470</v>
      </c>
      <c r="E63" s="396"/>
      <c r="F63" s="249" t="s">
        <v>316</v>
      </c>
      <c r="G63" s="230" t="s">
        <v>72</v>
      </c>
      <c r="H63" s="249" t="s">
        <v>70</v>
      </c>
      <c r="I63" s="230" t="s">
        <v>1054</v>
      </c>
      <c r="J63" s="590" t="s">
        <v>1062</v>
      </c>
      <c r="K63" s="590" t="s">
        <v>1057</v>
      </c>
      <c r="L63" s="230" t="s">
        <v>1055</v>
      </c>
      <c r="M63" s="219">
        <v>2.1092</v>
      </c>
      <c r="N63" s="303">
        <v>5</v>
      </c>
      <c r="O63" s="501"/>
      <c r="P63" s="416"/>
      <c r="Q63" s="411"/>
      <c r="R63" s="232"/>
      <c r="S63" s="203"/>
      <c r="T63" s="204"/>
      <c r="U63" s="233"/>
      <c r="V63" s="206"/>
      <c r="W63" s="207"/>
      <c r="X63" s="208"/>
      <c r="Y63" s="209"/>
      <c r="Z63" s="210"/>
      <c r="AA63" s="234"/>
      <c r="AB63" s="248"/>
      <c r="AC63" s="248"/>
      <c r="AD63" s="220">
        <f t="shared" si="61"/>
        <v>0</v>
      </c>
      <c r="AE63" s="221">
        <f t="shared" si="62"/>
        <v>0</v>
      </c>
      <c r="AF63" s="212"/>
      <c r="AG63" s="212"/>
      <c r="AH63" s="213"/>
      <c r="AI63" s="159"/>
      <c r="AJ63" s="488"/>
      <c r="AK63" s="495"/>
      <c r="AL63" s="495"/>
      <c r="AM63" s="489"/>
      <c r="AN63" s="212">
        <v>254</v>
      </c>
      <c r="AO63" s="213"/>
      <c r="AP63" s="213"/>
      <c r="AQ63" s="70"/>
      <c r="AR63" s="212">
        <v>209</v>
      </c>
      <c r="AS63" s="212"/>
      <c r="AT63" s="489"/>
      <c r="AU63" s="490"/>
      <c r="AV63" s="490">
        <f t="shared" si="63"/>
        <v>209</v>
      </c>
      <c r="AW63" s="490">
        <f t="shared" si="64"/>
        <v>209</v>
      </c>
      <c r="AX63" s="240"/>
      <c r="AY63" s="241"/>
      <c r="AZ63" s="242"/>
      <c r="BA63" s="243"/>
      <c r="BB63" s="244"/>
      <c r="BC63" s="245">
        <f t="shared" si="65"/>
        <v>0</v>
      </c>
      <c r="BD63" s="217">
        <f t="shared" si="66"/>
        <v>0</v>
      </c>
      <c r="BE63" s="491">
        <f t="shared" si="67"/>
        <v>209</v>
      </c>
      <c r="BF63" s="395"/>
      <c r="BG63" s="217">
        <f t="shared" si="54"/>
        <v>0</v>
      </c>
      <c r="BH63" s="491">
        <f t="shared" si="43"/>
        <v>229.9</v>
      </c>
      <c r="BI63" s="395"/>
      <c r="BJ63" s="217">
        <f t="shared" si="68"/>
        <v>0</v>
      </c>
      <c r="BK63" s="491">
        <f t="shared" si="69"/>
        <v>240.35</v>
      </c>
      <c r="BL63" s="395"/>
      <c r="BM63" s="217">
        <f t="shared" si="70"/>
        <v>0</v>
      </c>
      <c r="BN63" s="491">
        <f t="shared" si="71"/>
        <v>250.79999999999998</v>
      </c>
      <c r="BO63" s="392">
        <f t="shared" si="72"/>
        <v>0</v>
      </c>
      <c r="BP63" s="217">
        <f t="shared" si="73"/>
        <v>0</v>
      </c>
      <c r="BQ63" s="217">
        <f t="shared" si="74"/>
        <v>0</v>
      </c>
      <c r="BR63" s="222">
        <v>2561</v>
      </c>
      <c r="BS63" s="303"/>
      <c r="BT63" s="298"/>
      <c r="BU63" s="298"/>
      <c r="BV63" s="298"/>
      <c r="BW63" s="298"/>
      <c r="BX63" s="299"/>
      <c r="BY63" s="299"/>
      <c r="BZ63" s="298"/>
    </row>
    <row r="64" spans="1:78" ht="12.75" customHeight="1" x14ac:dyDescent="0.15">
      <c r="A64" s="217" t="str">
        <f t="shared" si="60"/>
        <v>AX12562</v>
      </c>
      <c r="B64" s="270" t="s">
        <v>904</v>
      </c>
      <c r="C64" s="270" t="s">
        <v>910</v>
      </c>
      <c r="D64" s="270" t="s">
        <v>470</v>
      </c>
      <c r="E64" s="396"/>
      <c r="F64" s="230" t="s">
        <v>54</v>
      </c>
      <c r="G64" s="247" t="s">
        <v>83</v>
      </c>
      <c r="H64" s="247" t="s">
        <v>70</v>
      </c>
      <c r="I64" s="230" t="s">
        <v>1054</v>
      </c>
      <c r="J64" s="590" t="s">
        <v>1062</v>
      </c>
      <c r="K64" s="590" t="s">
        <v>1057</v>
      </c>
      <c r="L64" s="230" t="s">
        <v>1055</v>
      </c>
      <c r="M64" s="219">
        <v>1.8596999999999999</v>
      </c>
      <c r="N64" s="217">
        <v>3</v>
      </c>
      <c r="O64" s="502"/>
      <c r="P64" s="416"/>
      <c r="Q64" s="411"/>
      <c r="R64" s="232"/>
      <c r="S64" s="203"/>
      <c r="T64" s="204"/>
      <c r="U64" s="233"/>
      <c r="V64" s="206"/>
      <c r="W64" s="207"/>
      <c r="X64" s="208"/>
      <c r="Y64" s="209"/>
      <c r="Z64" s="210"/>
      <c r="AA64" s="234"/>
      <c r="AB64" s="248"/>
      <c r="AC64" s="248"/>
      <c r="AD64" s="220">
        <f t="shared" si="61"/>
        <v>0</v>
      </c>
      <c r="AE64" s="221">
        <f t="shared" si="62"/>
        <v>0</v>
      </c>
      <c r="AF64" s="212"/>
      <c r="AG64" s="212"/>
      <c r="AH64" s="213"/>
      <c r="AI64" s="159"/>
      <c r="AJ64" s="488"/>
      <c r="AK64" s="495"/>
      <c r="AL64" s="495"/>
      <c r="AM64" s="489"/>
      <c r="AN64" s="212">
        <v>249</v>
      </c>
      <c r="AO64" s="213"/>
      <c r="AP64" s="213"/>
      <c r="AQ64" s="70"/>
      <c r="AR64" s="212">
        <v>204</v>
      </c>
      <c r="AS64" s="212"/>
      <c r="AT64" s="489"/>
      <c r="AU64" s="490"/>
      <c r="AV64" s="490">
        <f t="shared" si="63"/>
        <v>204</v>
      </c>
      <c r="AW64" s="490">
        <f t="shared" si="64"/>
        <v>204</v>
      </c>
      <c r="AX64" s="240"/>
      <c r="AY64" s="241"/>
      <c r="AZ64" s="242"/>
      <c r="BA64" s="243"/>
      <c r="BB64" s="244"/>
      <c r="BC64" s="245">
        <f t="shared" si="65"/>
        <v>0</v>
      </c>
      <c r="BD64" s="217">
        <f t="shared" si="66"/>
        <v>0</v>
      </c>
      <c r="BE64" s="491">
        <f t="shared" si="67"/>
        <v>204</v>
      </c>
      <c r="BF64" s="395"/>
      <c r="BG64" s="217">
        <f t="shared" si="54"/>
        <v>0</v>
      </c>
      <c r="BH64" s="491">
        <f t="shared" si="43"/>
        <v>224.4</v>
      </c>
      <c r="BI64" s="395"/>
      <c r="BJ64" s="217">
        <f t="shared" si="68"/>
        <v>0</v>
      </c>
      <c r="BK64" s="491">
        <f t="shared" si="69"/>
        <v>234.6</v>
      </c>
      <c r="BL64" s="395"/>
      <c r="BM64" s="217">
        <f t="shared" si="70"/>
        <v>0</v>
      </c>
      <c r="BN64" s="491">
        <f t="shared" si="71"/>
        <v>244.79999999999998</v>
      </c>
      <c r="BO64" s="392">
        <f t="shared" si="72"/>
        <v>0</v>
      </c>
      <c r="BP64" s="217">
        <f t="shared" si="73"/>
        <v>0</v>
      </c>
      <c r="BQ64" s="217">
        <f t="shared" si="74"/>
        <v>0</v>
      </c>
      <c r="BR64" s="412">
        <v>2562</v>
      </c>
      <c r="BS64" s="303"/>
      <c r="BT64" s="298"/>
      <c r="BU64" s="298"/>
      <c r="BV64" s="298"/>
      <c r="BW64" s="298"/>
      <c r="BX64" s="299"/>
      <c r="BY64" s="299"/>
      <c r="BZ64" s="298"/>
    </row>
    <row r="65" spans="1:78" ht="12.75" customHeight="1" x14ac:dyDescent="0.15">
      <c r="A65" s="217" t="str">
        <f t="shared" si="60"/>
        <v>AX12563</v>
      </c>
      <c r="B65" s="270" t="s">
        <v>904</v>
      </c>
      <c r="C65" s="270" t="s">
        <v>911</v>
      </c>
      <c r="D65" s="270" t="s">
        <v>470</v>
      </c>
      <c r="E65" s="396"/>
      <c r="F65" s="230" t="s">
        <v>1025</v>
      </c>
      <c r="G65" s="247" t="s">
        <v>83</v>
      </c>
      <c r="H65" s="219" t="s">
        <v>75</v>
      </c>
      <c r="I65" s="230" t="s">
        <v>1054</v>
      </c>
      <c r="J65" s="590" t="s">
        <v>1062</v>
      </c>
      <c r="K65" s="590" t="s">
        <v>1057</v>
      </c>
      <c r="L65" s="230" t="s">
        <v>1055</v>
      </c>
      <c r="M65" s="219">
        <v>1.2927</v>
      </c>
      <c r="N65" s="217">
        <v>2</v>
      </c>
      <c r="O65" s="415"/>
      <c r="P65" s="416"/>
      <c r="Q65" s="411"/>
      <c r="R65" s="232"/>
      <c r="S65" s="203"/>
      <c r="T65" s="204"/>
      <c r="U65" s="233"/>
      <c r="V65" s="206"/>
      <c r="W65" s="207"/>
      <c r="X65" s="208"/>
      <c r="Y65" s="209"/>
      <c r="Z65" s="210"/>
      <c r="AA65" s="234"/>
      <c r="AB65" s="248"/>
      <c r="AC65" s="248"/>
      <c r="AD65" s="220">
        <f t="shared" si="61"/>
        <v>0</v>
      </c>
      <c r="AE65" s="221">
        <f t="shared" si="62"/>
        <v>0</v>
      </c>
      <c r="AF65" s="212"/>
      <c r="AG65" s="212"/>
      <c r="AH65" s="213"/>
      <c r="AI65" s="159"/>
      <c r="AJ65" s="488"/>
      <c r="AK65" s="495"/>
      <c r="AL65" s="495"/>
      <c r="AM65" s="489"/>
      <c r="AN65" s="212">
        <v>189</v>
      </c>
      <c r="AO65" s="213"/>
      <c r="AP65" s="213"/>
      <c r="AQ65" s="70"/>
      <c r="AR65" s="212">
        <v>154</v>
      </c>
      <c r="AS65" s="212"/>
      <c r="AT65" s="489"/>
      <c r="AU65" s="490"/>
      <c r="AV65" s="490">
        <f t="shared" si="63"/>
        <v>154</v>
      </c>
      <c r="AW65" s="490">
        <f t="shared" si="64"/>
        <v>154</v>
      </c>
      <c r="AX65" s="240"/>
      <c r="AY65" s="241"/>
      <c r="AZ65" s="242"/>
      <c r="BA65" s="243"/>
      <c r="BB65" s="244"/>
      <c r="BC65" s="245">
        <f t="shared" si="65"/>
        <v>0</v>
      </c>
      <c r="BD65" s="217">
        <f t="shared" si="66"/>
        <v>0</v>
      </c>
      <c r="BE65" s="491">
        <f t="shared" si="67"/>
        <v>154</v>
      </c>
      <c r="BF65" s="395"/>
      <c r="BG65" s="217">
        <f t="shared" si="54"/>
        <v>0</v>
      </c>
      <c r="BH65" s="491">
        <f t="shared" si="43"/>
        <v>169.4</v>
      </c>
      <c r="BI65" s="395"/>
      <c r="BJ65" s="217">
        <f t="shared" si="68"/>
        <v>0</v>
      </c>
      <c r="BK65" s="491">
        <f t="shared" si="69"/>
        <v>177.1</v>
      </c>
      <c r="BL65" s="395"/>
      <c r="BM65" s="217">
        <f t="shared" si="70"/>
        <v>0</v>
      </c>
      <c r="BN65" s="491">
        <f t="shared" si="71"/>
        <v>184.79999999999998</v>
      </c>
      <c r="BO65" s="392">
        <f t="shared" si="72"/>
        <v>0</v>
      </c>
      <c r="BP65" s="217">
        <f t="shared" si="73"/>
        <v>0</v>
      </c>
      <c r="BQ65" s="217">
        <f t="shared" si="74"/>
        <v>0</v>
      </c>
      <c r="BR65" s="222">
        <v>2563</v>
      </c>
      <c r="BS65" s="303"/>
      <c r="BT65" s="298"/>
      <c r="BU65" s="298"/>
      <c r="BV65" s="298"/>
      <c r="BW65" s="298"/>
      <c r="BX65" s="299"/>
      <c r="BY65" s="299"/>
      <c r="BZ65" s="298"/>
    </row>
    <row r="66" spans="1:78" ht="12.75" customHeight="1" x14ac:dyDescent="0.15">
      <c r="A66" s="217" t="str">
        <f t="shared" si="60"/>
        <v>AX12564</v>
      </c>
      <c r="B66" s="270" t="s">
        <v>904</v>
      </c>
      <c r="C66" s="270" t="s">
        <v>912</v>
      </c>
      <c r="D66" s="270" t="s">
        <v>470</v>
      </c>
      <c r="E66" s="396"/>
      <c r="F66" s="249" t="s">
        <v>861</v>
      </c>
      <c r="G66" s="247" t="s">
        <v>83</v>
      </c>
      <c r="H66" s="219" t="s">
        <v>70</v>
      </c>
      <c r="I66" s="230" t="s">
        <v>1054</v>
      </c>
      <c r="J66" s="590" t="s">
        <v>1062</v>
      </c>
      <c r="K66" s="590" t="s">
        <v>1057</v>
      </c>
      <c r="L66" s="230" t="s">
        <v>1055</v>
      </c>
      <c r="M66" s="219">
        <v>2.4721000000000002</v>
      </c>
      <c r="N66" s="217">
        <v>2</v>
      </c>
      <c r="O66" s="415"/>
      <c r="P66" s="416"/>
      <c r="Q66" s="411"/>
      <c r="R66" s="232"/>
      <c r="S66" s="203"/>
      <c r="T66" s="204"/>
      <c r="U66" s="233"/>
      <c r="V66" s="206"/>
      <c r="W66" s="207"/>
      <c r="X66" s="208"/>
      <c r="Y66" s="209"/>
      <c r="Z66" s="210"/>
      <c r="AA66" s="234"/>
      <c r="AB66" s="248"/>
      <c r="AC66" s="248"/>
      <c r="AD66" s="220">
        <f t="shared" si="61"/>
        <v>0</v>
      </c>
      <c r="AE66" s="221">
        <f t="shared" si="62"/>
        <v>0</v>
      </c>
      <c r="AF66" s="212"/>
      <c r="AG66" s="212"/>
      <c r="AH66" s="213"/>
      <c r="AI66" s="159"/>
      <c r="AJ66" s="488"/>
      <c r="AK66" s="495"/>
      <c r="AL66" s="495"/>
      <c r="AM66" s="489"/>
      <c r="AN66" s="212">
        <v>299</v>
      </c>
      <c r="AO66" s="213"/>
      <c r="AP66" s="213"/>
      <c r="AQ66" s="70"/>
      <c r="AR66" s="212">
        <v>244</v>
      </c>
      <c r="AS66" s="212"/>
      <c r="AT66" s="489"/>
      <c r="AU66" s="490"/>
      <c r="AV66" s="490">
        <f t="shared" si="63"/>
        <v>244</v>
      </c>
      <c r="AW66" s="490">
        <f t="shared" si="64"/>
        <v>244</v>
      </c>
      <c r="AX66" s="240"/>
      <c r="AY66" s="241"/>
      <c r="AZ66" s="242"/>
      <c r="BA66" s="243"/>
      <c r="BB66" s="244"/>
      <c r="BC66" s="245">
        <f t="shared" si="65"/>
        <v>0</v>
      </c>
      <c r="BD66" s="217">
        <f t="shared" si="66"/>
        <v>0</v>
      </c>
      <c r="BE66" s="491">
        <f t="shared" si="67"/>
        <v>244</v>
      </c>
      <c r="BF66" s="395"/>
      <c r="BG66" s="217">
        <f t="shared" si="54"/>
        <v>0</v>
      </c>
      <c r="BH66" s="491">
        <f t="shared" ref="BH66:BH76" si="75">$AV66*(1.1+$AO66+$AP66)</f>
        <v>268.40000000000003</v>
      </c>
      <c r="BI66" s="395"/>
      <c r="BJ66" s="217">
        <f t="shared" si="68"/>
        <v>0</v>
      </c>
      <c r="BK66" s="491">
        <f t="shared" si="69"/>
        <v>280.59999999999997</v>
      </c>
      <c r="BL66" s="395"/>
      <c r="BM66" s="217">
        <f t="shared" si="70"/>
        <v>0</v>
      </c>
      <c r="BN66" s="491">
        <f t="shared" si="71"/>
        <v>292.8</v>
      </c>
      <c r="BO66" s="392">
        <f t="shared" si="72"/>
        <v>0</v>
      </c>
      <c r="BP66" s="217">
        <f t="shared" si="73"/>
        <v>0</v>
      </c>
      <c r="BQ66" s="217">
        <f t="shared" si="74"/>
        <v>0</v>
      </c>
      <c r="BR66" s="412">
        <v>2564</v>
      </c>
      <c r="BS66" s="303"/>
      <c r="BT66" s="298"/>
      <c r="BU66" s="298"/>
      <c r="BV66" s="298"/>
      <c r="BW66" s="298"/>
      <c r="BX66" s="299"/>
      <c r="BY66" s="299"/>
      <c r="BZ66" s="298"/>
    </row>
    <row r="67" spans="1:78" ht="12.75" customHeight="1" x14ac:dyDescent="0.15">
      <c r="A67" s="217" t="str">
        <f t="shared" si="60"/>
        <v>AX12565</v>
      </c>
      <c r="B67" s="270" t="s">
        <v>904</v>
      </c>
      <c r="C67" s="270" t="s">
        <v>913</v>
      </c>
      <c r="D67" s="270" t="s">
        <v>470</v>
      </c>
      <c r="E67" s="396"/>
      <c r="F67" s="249" t="s">
        <v>486</v>
      </c>
      <c r="G67" s="247" t="s">
        <v>83</v>
      </c>
      <c r="H67" s="219" t="s">
        <v>75</v>
      </c>
      <c r="I67" s="230" t="s">
        <v>1054</v>
      </c>
      <c r="J67" s="590" t="s">
        <v>1062</v>
      </c>
      <c r="K67" s="590" t="s">
        <v>1057</v>
      </c>
      <c r="L67" s="230" t="s">
        <v>1055</v>
      </c>
      <c r="M67" s="219">
        <v>1.673</v>
      </c>
      <c r="N67" s="217">
        <v>2</v>
      </c>
      <c r="O67" s="415"/>
      <c r="P67" s="416"/>
      <c r="Q67" s="411"/>
      <c r="R67" s="232"/>
      <c r="S67" s="203"/>
      <c r="T67" s="204"/>
      <c r="U67" s="233"/>
      <c r="V67" s="206"/>
      <c r="W67" s="207"/>
      <c r="X67" s="208"/>
      <c r="Y67" s="209"/>
      <c r="Z67" s="210"/>
      <c r="AA67" s="234"/>
      <c r="AB67" s="248"/>
      <c r="AC67" s="248"/>
      <c r="AD67" s="220">
        <f t="shared" si="61"/>
        <v>0</v>
      </c>
      <c r="AE67" s="221">
        <f t="shared" si="62"/>
        <v>0</v>
      </c>
      <c r="AF67" s="212"/>
      <c r="AG67" s="212"/>
      <c r="AH67" s="213"/>
      <c r="AI67" s="159"/>
      <c r="AJ67" s="488"/>
      <c r="AK67" s="495"/>
      <c r="AL67" s="495"/>
      <c r="AM67" s="489"/>
      <c r="AN67" s="212">
        <v>219</v>
      </c>
      <c r="AO67" s="213"/>
      <c r="AP67" s="213"/>
      <c r="AQ67" s="70"/>
      <c r="AR67" s="212">
        <v>179</v>
      </c>
      <c r="AS67" s="212"/>
      <c r="AT67" s="489"/>
      <c r="AU67" s="490"/>
      <c r="AV67" s="490">
        <f t="shared" si="63"/>
        <v>179</v>
      </c>
      <c r="AW67" s="490">
        <f t="shared" si="64"/>
        <v>179</v>
      </c>
      <c r="AX67" s="240"/>
      <c r="AY67" s="241"/>
      <c r="AZ67" s="242"/>
      <c r="BA67" s="243"/>
      <c r="BB67" s="244"/>
      <c r="BC67" s="245">
        <f t="shared" si="65"/>
        <v>0</v>
      </c>
      <c r="BD67" s="217">
        <f t="shared" si="66"/>
        <v>0</v>
      </c>
      <c r="BE67" s="491">
        <f t="shared" si="67"/>
        <v>179</v>
      </c>
      <c r="BF67" s="395"/>
      <c r="BG67" s="217">
        <f t="shared" si="54"/>
        <v>0</v>
      </c>
      <c r="BH67" s="491">
        <f t="shared" si="75"/>
        <v>196.9</v>
      </c>
      <c r="BI67" s="395"/>
      <c r="BJ67" s="217">
        <f t="shared" si="68"/>
        <v>0</v>
      </c>
      <c r="BK67" s="491">
        <f t="shared" si="69"/>
        <v>205.85</v>
      </c>
      <c r="BL67" s="395"/>
      <c r="BM67" s="217">
        <f t="shared" si="70"/>
        <v>0</v>
      </c>
      <c r="BN67" s="491">
        <f t="shared" si="71"/>
        <v>214.79999999999998</v>
      </c>
      <c r="BO67" s="392">
        <f t="shared" si="72"/>
        <v>0</v>
      </c>
      <c r="BP67" s="217">
        <f t="shared" si="73"/>
        <v>0</v>
      </c>
      <c r="BQ67" s="217">
        <f t="shared" si="74"/>
        <v>0</v>
      </c>
      <c r="BR67" s="222">
        <v>2565</v>
      </c>
      <c r="BS67" s="303"/>
      <c r="BT67" s="298"/>
      <c r="BU67" s="298"/>
      <c r="BV67" s="298"/>
      <c r="BW67" s="298"/>
      <c r="BX67" s="299"/>
      <c r="BY67" s="299"/>
      <c r="BZ67" s="298"/>
    </row>
    <row r="68" spans="1:78" ht="12.75" customHeight="1" x14ac:dyDescent="0.15">
      <c r="A68" s="217" t="str">
        <f t="shared" si="60"/>
        <v>AX12566</v>
      </c>
      <c r="B68" s="270" t="s">
        <v>904</v>
      </c>
      <c r="C68" s="270" t="s">
        <v>914</v>
      </c>
      <c r="D68" s="270" t="s">
        <v>470</v>
      </c>
      <c r="E68" s="396"/>
      <c r="F68" s="230" t="s">
        <v>862</v>
      </c>
      <c r="G68" s="247" t="s">
        <v>83</v>
      </c>
      <c r="H68" s="247" t="s">
        <v>75</v>
      </c>
      <c r="I68" s="230" t="s">
        <v>1054</v>
      </c>
      <c r="J68" s="590" t="s">
        <v>1062</v>
      </c>
      <c r="K68" s="590" t="s">
        <v>1057</v>
      </c>
      <c r="L68" s="230" t="s">
        <v>1055</v>
      </c>
      <c r="M68" s="219">
        <v>2.3096000000000001</v>
      </c>
      <c r="N68" s="217">
        <v>2</v>
      </c>
      <c r="O68" s="415"/>
      <c r="P68" s="416"/>
      <c r="Q68" s="411"/>
      <c r="R68" s="232"/>
      <c r="S68" s="203"/>
      <c r="T68" s="204"/>
      <c r="U68" s="233"/>
      <c r="V68" s="206"/>
      <c r="W68" s="207"/>
      <c r="X68" s="208"/>
      <c r="Y68" s="209"/>
      <c r="Z68" s="210"/>
      <c r="AA68" s="234"/>
      <c r="AB68" s="248"/>
      <c r="AC68" s="248"/>
      <c r="AD68" s="220">
        <f t="shared" si="61"/>
        <v>0</v>
      </c>
      <c r="AE68" s="221">
        <f t="shared" si="62"/>
        <v>0</v>
      </c>
      <c r="AF68" s="212"/>
      <c r="AG68" s="212"/>
      <c r="AH68" s="213"/>
      <c r="AI68" s="159"/>
      <c r="AJ68" s="488"/>
      <c r="AK68" s="495"/>
      <c r="AL68" s="495"/>
      <c r="AM68" s="489"/>
      <c r="AN68" s="212">
        <v>264</v>
      </c>
      <c r="AO68" s="213"/>
      <c r="AP68" s="213"/>
      <c r="AQ68" s="70"/>
      <c r="AR68" s="212">
        <v>214</v>
      </c>
      <c r="AS68" s="212"/>
      <c r="AT68" s="489"/>
      <c r="AU68" s="490"/>
      <c r="AV68" s="490">
        <f t="shared" si="63"/>
        <v>214</v>
      </c>
      <c r="AW68" s="490">
        <f t="shared" si="64"/>
        <v>214</v>
      </c>
      <c r="AX68" s="240"/>
      <c r="AY68" s="241"/>
      <c r="AZ68" s="242"/>
      <c r="BA68" s="243"/>
      <c r="BB68" s="244"/>
      <c r="BC68" s="245">
        <f t="shared" si="65"/>
        <v>0</v>
      </c>
      <c r="BD68" s="217">
        <f t="shared" si="66"/>
        <v>0</v>
      </c>
      <c r="BE68" s="491">
        <f t="shared" si="67"/>
        <v>214</v>
      </c>
      <c r="BF68" s="395"/>
      <c r="BG68" s="217">
        <f t="shared" ref="BG68:BG76" si="76">$N68*BF68</f>
        <v>0</v>
      </c>
      <c r="BH68" s="491">
        <f t="shared" si="75"/>
        <v>235.4</v>
      </c>
      <c r="BI68" s="395"/>
      <c r="BJ68" s="217">
        <f t="shared" si="68"/>
        <v>0</v>
      </c>
      <c r="BK68" s="491">
        <f t="shared" si="69"/>
        <v>246.1</v>
      </c>
      <c r="BL68" s="395"/>
      <c r="BM68" s="217">
        <f t="shared" si="70"/>
        <v>0</v>
      </c>
      <c r="BN68" s="491">
        <f t="shared" si="71"/>
        <v>256.8</v>
      </c>
      <c r="BO68" s="392">
        <f t="shared" si="72"/>
        <v>0</v>
      </c>
      <c r="BP68" s="217">
        <f t="shared" si="73"/>
        <v>0</v>
      </c>
      <c r="BQ68" s="217">
        <f t="shared" si="74"/>
        <v>0</v>
      </c>
      <c r="BR68" s="412">
        <v>2566</v>
      </c>
      <c r="BS68" s="303"/>
      <c r="BT68" s="298"/>
      <c r="BU68" s="298"/>
      <c r="BV68" s="298"/>
      <c r="BW68" s="298"/>
      <c r="BX68" s="299"/>
      <c r="BY68" s="299"/>
      <c r="BZ68" s="298"/>
    </row>
    <row r="69" spans="1:78" ht="12.75" customHeight="1" x14ac:dyDescent="0.15">
      <c r="A69" s="217" t="str">
        <f t="shared" si="60"/>
        <v>AX12567</v>
      </c>
      <c r="B69" s="270" t="s">
        <v>904</v>
      </c>
      <c r="C69" s="270" t="s">
        <v>915</v>
      </c>
      <c r="D69" s="270" t="s">
        <v>470</v>
      </c>
      <c r="E69" s="396"/>
      <c r="F69" s="230" t="s">
        <v>485</v>
      </c>
      <c r="G69" s="247" t="s">
        <v>83</v>
      </c>
      <c r="H69" s="247" t="s">
        <v>70</v>
      </c>
      <c r="I69" s="230" t="s">
        <v>1054</v>
      </c>
      <c r="J69" s="590" t="s">
        <v>1062</v>
      </c>
      <c r="K69" s="590" t="s">
        <v>1057</v>
      </c>
      <c r="L69" s="230" t="s">
        <v>1055</v>
      </c>
      <c r="M69" s="219">
        <v>2.1092</v>
      </c>
      <c r="N69" s="217">
        <v>2</v>
      </c>
      <c r="O69" s="415"/>
      <c r="P69" s="416"/>
      <c r="Q69" s="411"/>
      <c r="R69" s="232"/>
      <c r="S69" s="203"/>
      <c r="T69" s="204"/>
      <c r="U69" s="233"/>
      <c r="V69" s="206"/>
      <c r="W69" s="207"/>
      <c r="X69" s="208"/>
      <c r="Y69" s="209"/>
      <c r="Z69" s="210"/>
      <c r="AA69" s="234"/>
      <c r="AB69" s="248"/>
      <c r="AC69" s="248"/>
      <c r="AD69" s="220">
        <f t="shared" si="61"/>
        <v>0</v>
      </c>
      <c r="AE69" s="221">
        <f t="shared" si="62"/>
        <v>0</v>
      </c>
      <c r="AF69" s="212"/>
      <c r="AG69" s="212"/>
      <c r="AH69" s="213"/>
      <c r="AI69" s="159"/>
      <c r="AJ69" s="488"/>
      <c r="AK69" s="495"/>
      <c r="AL69" s="495"/>
      <c r="AM69" s="489"/>
      <c r="AN69" s="212">
        <v>264</v>
      </c>
      <c r="AO69" s="213"/>
      <c r="AP69" s="213"/>
      <c r="AQ69" s="70"/>
      <c r="AR69" s="212">
        <v>214</v>
      </c>
      <c r="AS69" s="212"/>
      <c r="AT69" s="489"/>
      <c r="AU69" s="490"/>
      <c r="AV69" s="490">
        <f t="shared" si="63"/>
        <v>214</v>
      </c>
      <c r="AW69" s="490">
        <f t="shared" si="64"/>
        <v>214</v>
      </c>
      <c r="AX69" s="240"/>
      <c r="AY69" s="241"/>
      <c r="AZ69" s="242"/>
      <c r="BA69" s="243"/>
      <c r="BB69" s="244"/>
      <c r="BC69" s="245">
        <f t="shared" si="65"/>
        <v>0</v>
      </c>
      <c r="BD69" s="217">
        <f t="shared" si="66"/>
        <v>0</v>
      </c>
      <c r="BE69" s="491">
        <f t="shared" si="67"/>
        <v>214</v>
      </c>
      <c r="BF69" s="395"/>
      <c r="BG69" s="217">
        <f t="shared" si="76"/>
        <v>0</v>
      </c>
      <c r="BH69" s="491">
        <f t="shared" si="75"/>
        <v>235.4</v>
      </c>
      <c r="BI69" s="395"/>
      <c r="BJ69" s="217">
        <f t="shared" si="68"/>
        <v>0</v>
      </c>
      <c r="BK69" s="491">
        <f t="shared" si="69"/>
        <v>246.1</v>
      </c>
      <c r="BL69" s="395"/>
      <c r="BM69" s="217">
        <f t="shared" si="70"/>
        <v>0</v>
      </c>
      <c r="BN69" s="491">
        <f t="shared" si="71"/>
        <v>256.8</v>
      </c>
      <c r="BO69" s="392">
        <f t="shared" si="72"/>
        <v>0</v>
      </c>
      <c r="BP69" s="217">
        <f t="shared" si="73"/>
        <v>0</v>
      </c>
      <c r="BQ69" s="217">
        <f t="shared" si="74"/>
        <v>0</v>
      </c>
      <c r="BR69" s="222">
        <v>2567</v>
      </c>
      <c r="BS69" s="303"/>
      <c r="BT69" s="298"/>
      <c r="BU69" s="298"/>
      <c r="BV69" s="298"/>
      <c r="BW69" s="298"/>
      <c r="BX69" s="299"/>
      <c r="BY69" s="299"/>
      <c r="BZ69" s="298"/>
    </row>
    <row r="70" spans="1:78" ht="12.75" customHeight="1" x14ac:dyDescent="0.15">
      <c r="A70" s="217" t="str">
        <f t="shared" si="60"/>
        <v>AX12568</v>
      </c>
      <c r="B70" s="270" t="s">
        <v>904</v>
      </c>
      <c r="C70" s="270" t="s">
        <v>916</v>
      </c>
      <c r="D70" s="270" t="s">
        <v>470</v>
      </c>
      <c r="E70" s="396"/>
      <c r="F70" s="230" t="s">
        <v>487</v>
      </c>
      <c r="G70" s="247" t="s">
        <v>83</v>
      </c>
      <c r="H70" s="247" t="s">
        <v>70</v>
      </c>
      <c r="I70" s="230" t="s">
        <v>1054</v>
      </c>
      <c r="J70" s="590" t="s">
        <v>1062</v>
      </c>
      <c r="K70" s="590" t="s">
        <v>1057</v>
      </c>
      <c r="L70" s="230" t="s">
        <v>1055</v>
      </c>
      <c r="M70" s="219">
        <v>3.6061000000000001</v>
      </c>
      <c r="N70" s="217">
        <v>4</v>
      </c>
      <c r="O70" s="415"/>
      <c r="P70" s="416"/>
      <c r="Q70" s="411"/>
      <c r="R70" s="232"/>
      <c r="S70" s="203"/>
      <c r="T70" s="204"/>
      <c r="U70" s="233"/>
      <c r="V70" s="206"/>
      <c r="W70" s="207"/>
      <c r="X70" s="208"/>
      <c r="Y70" s="209"/>
      <c r="Z70" s="210"/>
      <c r="AA70" s="234"/>
      <c r="AB70" s="248"/>
      <c r="AC70" s="248"/>
      <c r="AD70" s="220">
        <f t="shared" si="61"/>
        <v>0</v>
      </c>
      <c r="AE70" s="221">
        <f t="shared" si="62"/>
        <v>0</v>
      </c>
      <c r="AF70" s="212"/>
      <c r="AG70" s="212"/>
      <c r="AH70" s="213"/>
      <c r="AI70" s="159"/>
      <c r="AJ70" s="488"/>
      <c r="AK70" s="495"/>
      <c r="AL70" s="495"/>
      <c r="AM70" s="489"/>
      <c r="AN70" s="212">
        <v>389</v>
      </c>
      <c r="AO70" s="213"/>
      <c r="AP70" s="213"/>
      <c r="AQ70" s="70"/>
      <c r="AR70" s="212">
        <v>319</v>
      </c>
      <c r="AS70" s="212"/>
      <c r="AT70" s="489"/>
      <c r="AU70" s="490"/>
      <c r="AV70" s="490">
        <f t="shared" si="63"/>
        <v>319</v>
      </c>
      <c r="AW70" s="490">
        <f t="shared" si="64"/>
        <v>319</v>
      </c>
      <c r="AX70" s="240"/>
      <c r="AY70" s="241"/>
      <c r="AZ70" s="242"/>
      <c r="BA70" s="243"/>
      <c r="BB70" s="244"/>
      <c r="BC70" s="245">
        <f t="shared" si="65"/>
        <v>0</v>
      </c>
      <c r="BD70" s="217">
        <f t="shared" si="66"/>
        <v>0</v>
      </c>
      <c r="BE70" s="491">
        <f t="shared" si="67"/>
        <v>319</v>
      </c>
      <c r="BF70" s="395"/>
      <c r="BG70" s="217">
        <f t="shared" si="76"/>
        <v>0</v>
      </c>
      <c r="BH70" s="491">
        <f t="shared" si="75"/>
        <v>350.90000000000003</v>
      </c>
      <c r="BI70" s="395"/>
      <c r="BJ70" s="217">
        <f t="shared" si="68"/>
        <v>0</v>
      </c>
      <c r="BK70" s="491">
        <f t="shared" si="69"/>
        <v>366.84999999999997</v>
      </c>
      <c r="BL70" s="395"/>
      <c r="BM70" s="217">
        <f t="shared" si="70"/>
        <v>0</v>
      </c>
      <c r="BN70" s="491">
        <f t="shared" si="71"/>
        <v>382.8</v>
      </c>
      <c r="BO70" s="392">
        <f t="shared" si="72"/>
        <v>0</v>
      </c>
      <c r="BP70" s="217">
        <f t="shared" si="73"/>
        <v>0</v>
      </c>
      <c r="BQ70" s="217">
        <f t="shared" si="74"/>
        <v>0</v>
      </c>
      <c r="BR70" s="412">
        <v>2568</v>
      </c>
      <c r="BS70" s="303"/>
      <c r="BT70" s="298"/>
      <c r="BU70" s="298"/>
      <c r="BV70" s="298"/>
      <c r="BW70" s="298"/>
      <c r="BX70" s="299"/>
      <c r="BY70" s="299"/>
      <c r="BZ70" s="298"/>
    </row>
    <row r="71" spans="1:78" ht="12.75" customHeight="1" x14ac:dyDescent="0.15">
      <c r="A71" s="217" t="str">
        <f t="shared" si="60"/>
        <v>AX12569</v>
      </c>
      <c r="B71" s="270" t="s">
        <v>904</v>
      </c>
      <c r="C71" s="270" t="s">
        <v>917</v>
      </c>
      <c r="D71" s="270" t="s">
        <v>470</v>
      </c>
      <c r="E71" s="396"/>
      <c r="F71" s="230" t="s">
        <v>862</v>
      </c>
      <c r="G71" s="247" t="s">
        <v>95</v>
      </c>
      <c r="H71" s="247" t="s">
        <v>75</v>
      </c>
      <c r="I71" s="230" t="s">
        <v>1054</v>
      </c>
      <c r="J71" s="590" t="s">
        <v>1062</v>
      </c>
      <c r="K71" s="590" t="s">
        <v>1057</v>
      </c>
      <c r="L71" s="230" t="s">
        <v>1055</v>
      </c>
      <c r="M71" s="219">
        <v>1.0886</v>
      </c>
      <c r="N71" s="217">
        <v>1</v>
      </c>
      <c r="O71" s="415"/>
      <c r="P71" s="416"/>
      <c r="Q71" s="411"/>
      <c r="R71" s="232"/>
      <c r="S71" s="203"/>
      <c r="T71" s="204"/>
      <c r="U71" s="233"/>
      <c r="V71" s="206"/>
      <c r="W71" s="207"/>
      <c r="X71" s="208"/>
      <c r="Y71" s="209"/>
      <c r="Z71" s="210"/>
      <c r="AA71" s="234"/>
      <c r="AB71" s="248"/>
      <c r="AC71" s="248"/>
      <c r="AD71" s="220">
        <f t="shared" si="61"/>
        <v>0</v>
      </c>
      <c r="AE71" s="221">
        <f t="shared" si="62"/>
        <v>0</v>
      </c>
      <c r="AF71" s="212"/>
      <c r="AG71" s="212"/>
      <c r="AH71" s="213"/>
      <c r="AI71" s="159"/>
      <c r="AJ71" s="488"/>
      <c r="AK71" s="495"/>
      <c r="AL71" s="495"/>
      <c r="AM71" s="489"/>
      <c r="AN71" s="212">
        <v>159</v>
      </c>
      <c r="AO71" s="213"/>
      <c r="AP71" s="213"/>
      <c r="AQ71" s="70"/>
      <c r="AR71" s="212">
        <v>129</v>
      </c>
      <c r="AS71" s="212"/>
      <c r="AT71" s="489"/>
      <c r="AU71" s="490"/>
      <c r="AV71" s="490">
        <f t="shared" si="63"/>
        <v>129</v>
      </c>
      <c r="AW71" s="490">
        <f t="shared" si="64"/>
        <v>129</v>
      </c>
      <c r="AX71" s="240"/>
      <c r="AY71" s="241"/>
      <c r="AZ71" s="242"/>
      <c r="BA71" s="243"/>
      <c r="BB71" s="244"/>
      <c r="BC71" s="245">
        <f t="shared" si="65"/>
        <v>0</v>
      </c>
      <c r="BD71" s="217">
        <f t="shared" si="66"/>
        <v>0</v>
      </c>
      <c r="BE71" s="491">
        <f t="shared" si="67"/>
        <v>129</v>
      </c>
      <c r="BF71" s="395"/>
      <c r="BG71" s="217">
        <f t="shared" si="76"/>
        <v>0</v>
      </c>
      <c r="BH71" s="491">
        <f t="shared" si="75"/>
        <v>141.9</v>
      </c>
      <c r="BI71" s="395"/>
      <c r="BJ71" s="217">
        <f t="shared" si="68"/>
        <v>0</v>
      </c>
      <c r="BK71" s="491">
        <f t="shared" si="69"/>
        <v>148.35</v>
      </c>
      <c r="BL71" s="395"/>
      <c r="BM71" s="217">
        <f t="shared" si="70"/>
        <v>0</v>
      </c>
      <c r="BN71" s="491">
        <f t="shared" si="71"/>
        <v>154.79999999999998</v>
      </c>
      <c r="BO71" s="392">
        <f t="shared" si="72"/>
        <v>0</v>
      </c>
      <c r="BP71" s="217">
        <f t="shared" si="73"/>
        <v>0</v>
      </c>
      <c r="BQ71" s="217">
        <f t="shared" si="74"/>
        <v>0</v>
      </c>
      <c r="BR71" s="222">
        <v>2569</v>
      </c>
      <c r="BS71" s="303"/>
      <c r="BT71" s="298"/>
      <c r="BU71" s="298"/>
      <c r="BV71" s="298"/>
      <c r="BW71" s="298"/>
      <c r="BX71" s="299"/>
      <c r="BY71" s="299"/>
      <c r="BZ71" s="298"/>
    </row>
    <row r="72" spans="1:78" ht="12.75" customHeight="1" x14ac:dyDescent="0.15">
      <c r="A72" s="217" t="str">
        <f t="shared" si="60"/>
        <v>AX12570</v>
      </c>
      <c r="B72" s="270" t="s">
        <v>904</v>
      </c>
      <c r="C72" s="270" t="s">
        <v>918</v>
      </c>
      <c r="D72" s="270" t="s">
        <v>470</v>
      </c>
      <c r="E72" s="396"/>
      <c r="F72" s="230" t="s">
        <v>485</v>
      </c>
      <c r="G72" s="247" t="s">
        <v>95</v>
      </c>
      <c r="H72" s="247" t="s">
        <v>70</v>
      </c>
      <c r="I72" s="230" t="s">
        <v>1054</v>
      </c>
      <c r="J72" s="590" t="s">
        <v>1062</v>
      </c>
      <c r="K72" s="590" t="s">
        <v>1057</v>
      </c>
      <c r="L72" s="230" t="s">
        <v>1055</v>
      </c>
      <c r="M72" s="219">
        <v>0.99790000000000001</v>
      </c>
      <c r="N72" s="217">
        <v>1</v>
      </c>
      <c r="O72" s="415"/>
      <c r="P72" s="416"/>
      <c r="Q72" s="411"/>
      <c r="R72" s="232"/>
      <c r="S72" s="203"/>
      <c r="T72" s="204"/>
      <c r="U72" s="233"/>
      <c r="V72" s="206"/>
      <c r="W72" s="207"/>
      <c r="X72" s="208"/>
      <c r="Y72" s="209"/>
      <c r="Z72" s="210"/>
      <c r="AA72" s="234"/>
      <c r="AB72" s="248"/>
      <c r="AC72" s="248"/>
      <c r="AD72" s="220">
        <f t="shared" si="61"/>
        <v>0</v>
      </c>
      <c r="AE72" s="221">
        <f t="shared" si="62"/>
        <v>0</v>
      </c>
      <c r="AF72" s="212"/>
      <c r="AG72" s="212"/>
      <c r="AH72" s="213"/>
      <c r="AI72" s="159"/>
      <c r="AJ72" s="488"/>
      <c r="AK72" s="495"/>
      <c r="AL72" s="495"/>
      <c r="AM72" s="489"/>
      <c r="AN72" s="212">
        <v>154</v>
      </c>
      <c r="AO72" s="213"/>
      <c r="AP72" s="213"/>
      <c r="AQ72" s="70"/>
      <c r="AR72" s="212">
        <v>124</v>
      </c>
      <c r="AS72" s="212"/>
      <c r="AT72" s="489"/>
      <c r="AU72" s="490"/>
      <c r="AV72" s="490">
        <f t="shared" si="63"/>
        <v>124</v>
      </c>
      <c r="AW72" s="490">
        <f t="shared" si="64"/>
        <v>124</v>
      </c>
      <c r="AX72" s="240"/>
      <c r="AY72" s="241"/>
      <c r="AZ72" s="242"/>
      <c r="BA72" s="243"/>
      <c r="BB72" s="244"/>
      <c r="BC72" s="245">
        <f t="shared" si="65"/>
        <v>0</v>
      </c>
      <c r="BD72" s="217">
        <f t="shared" si="66"/>
        <v>0</v>
      </c>
      <c r="BE72" s="491">
        <f t="shared" si="67"/>
        <v>124</v>
      </c>
      <c r="BF72" s="395"/>
      <c r="BG72" s="217">
        <f t="shared" si="76"/>
        <v>0</v>
      </c>
      <c r="BH72" s="491">
        <f t="shared" si="75"/>
        <v>136.4</v>
      </c>
      <c r="BI72" s="395"/>
      <c r="BJ72" s="217">
        <f t="shared" si="68"/>
        <v>0</v>
      </c>
      <c r="BK72" s="491">
        <f t="shared" si="69"/>
        <v>142.6</v>
      </c>
      <c r="BL72" s="395"/>
      <c r="BM72" s="217">
        <f t="shared" si="70"/>
        <v>0</v>
      </c>
      <c r="BN72" s="491">
        <f t="shared" si="71"/>
        <v>148.79999999999998</v>
      </c>
      <c r="BO72" s="392">
        <f t="shared" si="72"/>
        <v>0</v>
      </c>
      <c r="BP72" s="217">
        <f t="shared" si="73"/>
        <v>0</v>
      </c>
      <c r="BQ72" s="217">
        <f t="shared" si="74"/>
        <v>0</v>
      </c>
      <c r="BR72" s="412">
        <v>2570</v>
      </c>
      <c r="BS72" s="303"/>
      <c r="BT72" s="298"/>
      <c r="BU72" s="298"/>
      <c r="BV72" s="298"/>
      <c r="BW72" s="298"/>
      <c r="BX72" s="299"/>
      <c r="BY72" s="299"/>
      <c r="BZ72" s="298"/>
    </row>
    <row r="73" spans="1:78" ht="12.75" customHeight="1" x14ac:dyDescent="0.15">
      <c r="A73" s="217" t="str">
        <f t="shared" si="60"/>
        <v>AX12571</v>
      </c>
      <c r="B73" s="270" t="s">
        <v>904</v>
      </c>
      <c r="C73" s="270" t="s">
        <v>919</v>
      </c>
      <c r="D73" s="270" t="s">
        <v>470</v>
      </c>
      <c r="E73" s="396"/>
      <c r="F73" s="230" t="s">
        <v>485</v>
      </c>
      <c r="G73" s="247" t="s">
        <v>95</v>
      </c>
      <c r="H73" s="247" t="s">
        <v>70</v>
      </c>
      <c r="I73" s="230" t="s">
        <v>1054</v>
      </c>
      <c r="J73" s="590" t="s">
        <v>1062</v>
      </c>
      <c r="K73" s="590" t="s">
        <v>1057</v>
      </c>
      <c r="L73" s="230" t="s">
        <v>1055</v>
      </c>
      <c r="M73" s="219">
        <v>0.95250000000000001</v>
      </c>
      <c r="N73" s="254">
        <v>1</v>
      </c>
      <c r="O73" s="415"/>
      <c r="P73" s="416"/>
      <c r="Q73" s="411"/>
      <c r="R73" s="232"/>
      <c r="S73" s="203"/>
      <c r="T73" s="204"/>
      <c r="U73" s="233"/>
      <c r="V73" s="206"/>
      <c r="W73" s="207"/>
      <c r="X73" s="208"/>
      <c r="Y73" s="209"/>
      <c r="Z73" s="210"/>
      <c r="AA73" s="234"/>
      <c r="AB73" s="248"/>
      <c r="AC73" s="248"/>
      <c r="AD73" s="220">
        <f t="shared" si="61"/>
        <v>0</v>
      </c>
      <c r="AE73" s="221">
        <f t="shared" si="62"/>
        <v>0</v>
      </c>
      <c r="AF73" s="212"/>
      <c r="AG73" s="212"/>
      <c r="AH73" s="213"/>
      <c r="AI73" s="159"/>
      <c r="AJ73" s="488"/>
      <c r="AK73" s="495"/>
      <c r="AL73" s="495"/>
      <c r="AM73" s="489"/>
      <c r="AN73" s="212">
        <v>149</v>
      </c>
      <c r="AO73" s="213"/>
      <c r="AP73" s="213"/>
      <c r="AQ73" s="70"/>
      <c r="AR73" s="212">
        <v>119</v>
      </c>
      <c r="AS73" s="212"/>
      <c r="AT73" s="489"/>
      <c r="AU73" s="490"/>
      <c r="AV73" s="490">
        <f t="shared" si="63"/>
        <v>119</v>
      </c>
      <c r="AW73" s="490">
        <f t="shared" si="64"/>
        <v>119</v>
      </c>
      <c r="AX73" s="240"/>
      <c r="AY73" s="241"/>
      <c r="AZ73" s="242"/>
      <c r="BA73" s="243"/>
      <c r="BB73" s="244"/>
      <c r="BC73" s="245">
        <f t="shared" si="65"/>
        <v>0</v>
      </c>
      <c r="BD73" s="217">
        <f t="shared" si="66"/>
        <v>0</v>
      </c>
      <c r="BE73" s="491">
        <f t="shared" si="67"/>
        <v>119</v>
      </c>
      <c r="BF73" s="395"/>
      <c r="BG73" s="217">
        <f t="shared" si="76"/>
        <v>0</v>
      </c>
      <c r="BH73" s="491">
        <f t="shared" si="75"/>
        <v>130.9</v>
      </c>
      <c r="BI73" s="395"/>
      <c r="BJ73" s="217">
        <f t="shared" si="68"/>
        <v>0</v>
      </c>
      <c r="BK73" s="491">
        <f t="shared" si="69"/>
        <v>136.85</v>
      </c>
      <c r="BL73" s="395"/>
      <c r="BM73" s="217">
        <f t="shared" si="70"/>
        <v>0</v>
      </c>
      <c r="BN73" s="491">
        <f t="shared" si="71"/>
        <v>142.79999999999998</v>
      </c>
      <c r="BO73" s="392">
        <f t="shared" si="72"/>
        <v>0</v>
      </c>
      <c r="BP73" s="217">
        <f t="shared" si="73"/>
        <v>0</v>
      </c>
      <c r="BQ73" s="217">
        <f t="shared" si="74"/>
        <v>0</v>
      </c>
      <c r="BR73" s="222">
        <v>2571</v>
      </c>
      <c r="BS73" s="303"/>
      <c r="BT73" s="298"/>
      <c r="BU73" s="298"/>
      <c r="BV73" s="298"/>
      <c r="BW73" s="298"/>
      <c r="BX73" s="299"/>
      <c r="BY73" s="299"/>
      <c r="BZ73" s="298"/>
    </row>
    <row r="74" spans="1:78" ht="12.75" customHeight="1" x14ac:dyDescent="0.15">
      <c r="A74" s="217" t="str">
        <f t="shared" si="60"/>
        <v>AX12572</v>
      </c>
      <c r="B74" s="270" t="s">
        <v>904</v>
      </c>
      <c r="C74" s="270" t="s">
        <v>920</v>
      </c>
      <c r="D74" s="270" t="s">
        <v>470</v>
      </c>
      <c r="E74" s="396"/>
      <c r="F74" s="219" t="s">
        <v>863</v>
      </c>
      <c r="G74" s="247" t="s">
        <v>95</v>
      </c>
      <c r="H74" s="219" t="s">
        <v>70</v>
      </c>
      <c r="I74" s="230" t="s">
        <v>1054</v>
      </c>
      <c r="J74" s="590" t="s">
        <v>1062</v>
      </c>
      <c r="K74" s="590" t="s">
        <v>1057</v>
      </c>
      <c r="L74" s="230" t="s">
        <v>1055</v>
      </c>
      <c r="M74" s="219">
        <v>1.2474000000000001</v>
      </c>
      <c r="N74" s="217">
        <v>1</v>
      </c>
      <c r="O74" s="415"/>
      <c r="P74" s="416"/>
      <c r="Q74" s="411"/>
      <c r="R74" s="232"/>
      <c r="S74" s="203"/>
      <c r="T74" s="204"/>
      <c r="U74" s="233"/>
      <c r="V74" s="206"/>
      <c r="W74" s="207"/>
      <c r="X74" s="208"/>
      <c r="Y74" s="209"/>
      <c r="Z74" s="210"/>
      <c r="AA74" s="234"/>
      <c r="AB74" s="248"/>
      <c r="AC74" s="248"/>
      <c r="AD74" s="220">
        <f t="shared" si="61"/>
        <v>0</v>
      </c>
      <c r="AE74" s="221">
        <f t="shared" si="62"/>
        <v>0</v>
      </c>
      <c r="AF74" s="212"/>
      <c r="AG74" s="212"/>
      <c r="AH74" s="213"/>
      <c r="AI74" s="159"/>
      <c r="AJ74" s="488"/>
      <c r="AK74" s="495"/>
      <c r="AL74" s="495"/>
      <c r="AM74" s="489"/>
      <c r="AN74" s="212">
        <v>169</v>
      </c>
      <c r="AO74" s="213"/>
      <c r="AP74" s="213"/>
      <c r="AQ74" s="70"/>
      <c r="AR74" s="212">
        <v>139</v>
      </c>
      <c r="AS74" s="212"/>
      <c r="AT74" s="489"/>
      <c r="AU74" s="490"/>
      <c r="AV74" s="490">
        <f t="shared" si="63"/>
        <v>139</v>
      </c>
      <c r="AW74" s="490">
        <f t="shared" si="64"/>
        <v>139</v>
      </c>
      <c r="AX74" s="240"/>
      <c r="AY74" s="241"/>
      <c r="AZ74" s="242"/>
      <c r="BA74" s="243"/>
      <c r="BB74" s="244"/>
      <c r="BC74" s="245">
        <f t="shared" si="65"/>
        <v>0</v>
      </c>
      <c r="BD74" s="217">
        <f t="shared" si="66"/>
        <v>0</v>
      </c>
      <c r="BE74" s="491">
        <f t="shared" si="67"/>
        <v>139</v>
      </c>
      <c r="BF74" s="395"/>
      <c r="BG74" s="217">
        <f t="shared" si="76"/>
        <v>0</v>
      </c>
      <c r="BH74" s="491">
        <f t="shared" si="75"/>
        <v>152.9</v>
      </c>
      <c r="BI74" s="395"/>
      <c r="BJ74" s="217">
        <f t="shared" si="68"/>
        <v>0</v>
      </c>
      <c r="BK74" s="491">
        <f t="shared" si="69"/>
        <v>159.85</v>
      </c>
      <c r="BL74" s="395"/>
      <c r="BM74" s="217">
        <f t="shared" si="70"/>
        <v>0</v>
      </c>
      <c r="BN74" s="491">
        <f t="shared" si="71"/>
        <v>166.79999999999998</v>
      </c>
      <c r="BO74" s="392">
        <f t="shared" si="72"/>
        <v>0</v>
      </c>
      <c r="BP74" s="217">
        <f t="shared" si="73"/>
        <v>0</v>
      </c>
      <c r="BQ74" s="217">
        <f t="shared" si="74"/>
        <v>0</v>
      </c>
      <c r="BR74" s="412">
        <v>2572</v>
      </c>
      <c r="BS74" s="303"/>
      <c r="BT74" s="298"/>
      <c r="BU74" s="298"/>
      <c r="BV74" s="298"/>
      <c r="BW74" s="298"/>
      <c r="BX74" s="299"/>
      <c r="BY74" s="299"/>
      <c r="BZ74" s="298"/>
    </row>
    <row r="75" spans="1:78" ht="12.75" customHeight="1" x14ac:dyDescent="0.15">
      <c r="A75" s="217" t="str">
        <f t="shared" si="60"/>
        <v>AX12573</v>
      </c>
      <c r="B75" s="270" t="s">
        <v>904</v>
      </c>
      <c r="C75" s="270" t="s">
        <v>921</v>
      </c>
      <c r="D75" s="270" t="s">
        <v>470</v>
      </c>
      <c r="E75" s="396"/>
      <c r="F75" s="219" t="s">
        <v>863</v>
      </c>
      <c r="G75" s="247" t="s">
        <v>95</v>
      </c>
      <c r="H75" s="219" t="s">
        <v>70</v>
      </c>
      <c r="I75" s="230" t="s">
        <v>1054</v>
      </c>
      <c r="J75" s="590" t="s">
        <v>1062</v>
      </c>
      <c r="K75" s="590" t="s">
        <v>1057</v>
      </c>
      <c r="L75" s="230" t="s">
        <v>1055</v>
      </c>
      <c r="M75" s="219">
        <v>1.3063</v>
      </c>
      <c r="N75" s="217">
        <v>1</v>
      </c>
      <c r="O75" s="415"/>
      <c r="P75" s="416"/>
      <c r="Q75" s="411"/>
      <c r="R75" s="232"/>
      <c r="S75" s="203"/>
      <c r="T75" s="204"/>
      <c r="U75" s="233"/>
      <c r="V75" s="206"/>
      <c r="W75" s="207"/>
      <c r="X75" s="208"/>
      <c r="Y75" s="209"/>
      <c r="Z75" s="210"/>
      <c r="AA75" s="234"/>
      <c r="AB75" s="248"/>
      <c r="AC75" s="248"/>
      <c r="AD75" s="220">
        <f t="shared" si="61"/>
        <v>0</v>
      </c>
      <c r="AE75" s="221">
        <f t="shared" si="62"/>
        <v>0</v>
      </c>
      <c r="AF75" s="212"/>
      <c r="AG75" s="212"/>
      <c r="AH75" s="213"/>
      <c r="AI75" s="159"/>
      <c r="AJ75" s="488"/>
      <c r="AK75" s="495"/>
      <c r="AL75" s="495"/>
      <c r="AM75" s="489"/>
      <c r="AN75" s="212">
        <v>179</v>
      </c>
      <c r="AO75" s="213"/>
      <c r="AP75" s="213"/>
      <c r="AQ75" s="70"/>
      <c r="AR75" s="212">
        <v>144</v>
      </c>
      <c r="AS75" s="212"/>
      <c r="AT75" s="489"/>
      <c r="AU75" s="490"/>
      <c r="AV75" s="490">
        <f t="shared" si="63"/>
        <v>144</v>
      </c>
      <c r="AW75" s="490">
        <f t="shared" si="64"/>
        <v>144</v>
      </c>
      <c r="AX75" s="240"/>
      <c r="AY75" s="241"/>
      <c r="AZ75" s="242"/>
      <c r="BA75" s="243"/>
      <c r="BB75" s="244"/>
      <c r="BC75" s="245">
        <f t="shared" si="65"/>
        <v>0</v>
      </c>
      <c r="BD75" s="217">
        <f t="shared" si="66"/>
        <v>0</v>
      </c>
      <c r="BE75" s="491">
        <f t="shared" si="67"/>
        <v>144</v>
      </c>
      <c r="BF75" s="395"/>
      <c r="BG75" s="217">
        <f t="shared" si="76"/>
        <v>0</v>
      </c>
      <c r="BH75" s="491">
        <f t="shared" si="75"/>
        <v>158.4</v>
      </c>
      <c r="BI75" s="395"/>
      <c r="BJ75" s="217">
        <f t="shared" si="68"/>
        <v>0</v>
      </c>
      <c r="BK75" s="491">
        <f t="shared" si="69"/>
        <v>165.6</v>
      </c>
      <c r="BL75" s="395"/>
      <c r="BM75" s="217">
        <f t="shared" si="70"/>
        <v>0</v>
      </c>
      <c r="BN75" s="491">
        <f t="shared" si="71"/>
        <v>172.79999999999998</v>
      </c>
      <c r="BO75" s="392">
        <f t="shared" si="72"/>
        <v>0</v>
      </c>
      <c r="BP75" s="217">
        <f t="shared" si="73"/>
        <v>0</v>
      </c>
      <c r="BQ75" s="217">
        <f t="shared" si="74"/>
        <v>0</v>
      </c>
      <c r="BR75" s="222">
        <v>2573</v>
      </c>
      <c r="BS75" s="303"/>
      <c r="BT75" s="298"/>
      <c r="BU75" s="298"/>
      <c r="BV75" s="298"/>
      <c r="BW75" s="298"/>
      <c r="BX75" s="299"/>
      <c r="BY75" s="299"/>
      <c r="BZ75" s="298"/>
    </row>
    <row r="76" spans="1:78" ht="12.75" customHeight="1" x14ac:dyDescent="0.15">
      <c r="A76" s="217" t="str">
        <f t="shared" si="60"/>
        <v>AX12574</v>
      </c>
      <c r="B76" s="270" t="s">
        <v>904</v>
      </c>
      <c r="C76" s="270" t="s">
        <v>922</v>
      </c>
      <c r="D76" s="270" t="s">
        <v>470</v>
      </c>
      <c r="E76" s="396"/>
      <c r="F76" s="219" t="s">
        <v>487</v>
      </c>
      <c r="G76" s="247" t="s">
        <v>83</v>
      </c>
      <c r="H76" s="219" t="s">
        <v>70</v>
      </c>
      <c r="I76" s="230" t="s">
        <v>1054</v>
      </c>
      <c r="J76" s="590" t="s">
        <v>1062</v>
      </c>
      <c r="K76" s="590" t="s">
        <v>1057</v>
      </c>
      <c r="L76" s="230" t="s">
        <v>1055</v>
      </c>
      <c r="M76" s="219">
        <v>2.6989000000000001</v>
      </c>
      <c r="N76" s="217">
        <v>1</v>
      </c>
      <c r="O76" s="415"/>
      <c r="P76" s="416"/>
      <c r="Q76" s="411"/>
      <c r="R76" s="232"/>
      <c r="S76" s="203"/>
      <c r="T76" s="204"/>
      <c r="U76" s="233"/>
      <c r="V76" s="206"/>
      <c r="W76" s="207"/>
      <c r="X76" s="208"/>
      <c r="Y76" s="209"/>
      <c r="Z76" s="210"/>
      <c r="AA76" s="234"/>
      <c r="AB76" s="248"/>
      <c r="AC76" s="248"/>
      <c r="AD76" s="220">
        <f t="shared" si="61"/>
        <v>0</v>
      </c>
      <c r="AE76" s="221">
        <f t="shared" si="62"/>
        <v>0</v>
      </c>
      <c r="AF76" s="212"/>
      <c r="AG76" s="212"/>
      <c r="AH76" s="213"/>
      <c r="AI76" s="159"/>
      <c r="AJ76" s="488"/>
      <c r="AK76" s="495"/>
      <c r="AL76" s="495"/>
      <c r="AM76" s="489"/>
      <c r="AN76" s="212">
        <v>299</v>
      </c>
      <c r="AO76" s="213"/>
      <c r="AP76" s="213"/>
      <c r="AQ76" s="70"/>
      <c r="AR76" s="212">
        <v>244</v>
      </c>
      <c r="AS76" s="212"/>
      <c r="AT76" s="489"/>
      <c r="AU76" s="490"/>
      <c r="AV76" s="490">
        <f t="shared" si="63"/>
        <v>244</v>
      </c>
      <c r="AW76" s="490">
        <f t="shared" si="64"/>
        <v>244</v>
      </c>
      <c r="AX76" s="240"/>
      <c r="AY76" s="241"/>
      <c r="AZ76" s="242"/>
      <c r="BA76" s="243"/>
      <c r="BB76" s="244"/>
      <c r="BC76" s="245">
        <f t="shared" si="65"/>
        <v>0</v>
      </c>
      <c r="BD76" s="217">
        <f t="shared" si="66"/>
        <v>0</v>
      </c>
      <c r="BE76" s="491">
        <f t="shared" si="67"/>
        <v>244</v>
      </c>
      <c r="BF76" s="395"/>
      <c r="BG76" s="217">
        <f t="shared" si="76"/>
        <v>0</v>
      </c>
      <c r="BH76" s="491">
        <f t="shared" si="75"/>
        <v>268.40000000000003</v>
      </c>
      <c r="BI76" s="395"/>
      <c r="BJ76" s="217">
        <f t="shared" si="68"/>
        <v>0</v>
      </c>
      <c r="BK76" s="491">
        <f t="shared" si="69"/>
        <v>280.59999999999997</v>
      </c>
      <c r="BL76" s="395"/>
      <c r="BM76" s="217">
        <f t="shared" si="70"/>
        <v>0</v>
      </c>
      <c r="BN76" s="491">
        <f t="shared" si="71"/>
        <v>292.8</v>
      </c>
      <c r="BO76" s="392">
        <f t="shared" si="72"/>
        <v>0</v>
      </c>
      <c r="BP76" s="217">
        <f t="shared" si="73"/>
        <v>0</v>
      </c>
      <c r="BQ76" s="217">
        <f t="shared" si="74"/>
        <v>0</v>
      </c>
      <c r="BR76" s="412">
        <v>2574</v>
      </c>
      <c r="BS76" s="303"/>
      <c r="BT76" s="298"/>
      <c r="BU76" s="298"/>
      <c r="BV76" s="298"/>
      <c r="BW76" s="298"/>
      <c r="BX76" s="299"/>
      <c r="BY76" s="299"/>
      <c r="BZ76" s="298"/>
    </row>
    <row r="77" spans="1:78" ht="17" x14ac:dyDescent="0.2">
      <c r="A77" s="92"/>
      <c r="B77" s="78"/>
      <c r="C77" s="288" t="s">
        <v>472</v>
      </c>
      <c r="D77" s="79"/>
      <c r="E77" s="214"/>
      <c r="F77" s="79"/>
      <c r="G77" s="79"/>
      <c r="H77" s="79"/>
      <c r="I77" s="79"/>
      <c r="J77" s="79"/>
      <c r="K77" s="79"/>
      <c r="L77" s="79"/>
      <c r="M77" s="93"/>
      <c r="N77" s="80"/>
      <c r="O77" s="275"/>
      <c r="P77" s="275"/>
      <c r="Q77" s="250"/>
      <c r="R77" s="81"/>
      <c r="S77" s="81"/>
      <c r="T77" s="81"/>
      <c r="U77" s="82"/>
      <c r="V77" s="81"/>
      <c r="W77" s="81"/>
      <c r="X77" s="83"/>
      <c r="Y77" s="81"/>
      <c r="Z77" s="83"/>
      <c r="AA77" s="83"/>
      <c r="AB77" s="14"/>
      <c r="AC77" s="14"/>
      <c r="AD77" s="84"/>
      <c r="AE77" s="84"/>
      <c r="AF77" s="84"/>
      <c r="AG77" s="84"/>
      <c r="AH77" s="84"/>
      <c r="AI77" s="84"/>
      <c r="AJ77" s="400"/>
      <c r="AK77" s="94"/>
      <c r="AL77" s="398"/>
      <c r="AM77" s="398"/>
      <c r="AN77" s="398"/>
      <c r="AO77" s="398"/>
      <c r="AP77" s="398"/>
      <c r="AQ77" s="398"/>
      <c r="AR77" s="398"/>
      <c r="AS77" s="398"/>
      <c r="AT77" s="398"/>
      <c r="AU77" s="398"/>
      <c r="AV77" s="398"/>
      <c r="AW77" s="398"/>
      <c r="AX77" s="440"/>
      <c r="AY77" s="440"/>
      <c r="AZ77" s="440"/>
      <c r="BA77" s="445"/>
      <c r="BB77" s="440"/>
      <c r="BC77" s="398"/>
      <c r="BD77" s="398"/>
      <c r="BE77" s="398"/>
      <c r="BF77" s="440"/>
      <c r="BG77" s="398"/>
      <c r="BH77" s="398"/>
      <c r="BI77" s="440"/>
      <c r="BJ77" s="398"/>
      <c r="BK77" s="398"/>
      <c r="BL77" s="440"/>
      <c r="BM77" s="398"/>
      <c r="BN77" s="398"/>
      <c r="BO77" s="398"/>
      <c r="BP77" s="398"/>
      <c r="BQ77" s="88"/>
      <c r="BR77" s="89"/>
      <c r="BS77" s="303"/>
      <c r="BT77" s="298"/>
      <c r="BU77" s="298"/>
      <c r="BV77" s="298"/>
      <c r="BW77" s="298"/>
      <c r="BX77" s="299"/>
      <c r="BY77" s="299"/>
      <c r="BZ77" s="298"/>
    </row>
    <row r="78" spans="1:78" ht="12.75" customHeight="1" x14ac:dyDescent="0.15">
      <c r="A78" s="51" t="str">
        <f>"AX1"&amp;REPT(0,4-LEN(BR78))&amp;BR78</f>
        <v>AX12096</v>
      </c>
      <c r="B78" s="271" t="s">
        <v>370</v>
      </c>
      <c r="C78" s="271" t="s">
        <v>473</v>
      </c>
      <c r="D78" s="271" t="s">
        <v>470</v>
      </c>
      <c r="E78" s="397"/>
      <c r="F78" s="53" t="s">
        <v>56</v>
      </c>
      <c r="G78" s="53" t="s">
        <v>72</v>
      </c>
      <c r="H78" s="55" t="s">
        <v>73</v>
      </c>
      <c r="I78" s="230" t="s">
        <v>1072</v>
      </c>
      <c r="J78" s="590" t="s">
        <v>1063</v>
      </c>
      <c r="K78" s="590" t="s">
        <v>1070</v>
      </c>
      <c r="L78" s="230" t="s">
        <v>1055</v>
      </c>
      <c r="M78" s="55">
        <v>2.8576000000000001</v>
      </c>
      <c r="N78" s="51">
        <v>4</v>
      </c>
      <c r="O78" s="217"/>
      <c r="P78" s="217"/>
      <c r="Q78" s="56"/>
      <c r="R78" s="57"/>
      <c r="S78" s="58"/>
      <c r="T78" s="59"/>
      <c r="U78" s="60"/>
      <c r="V78" s="61"/>
      <c r="W78" s="496"/>
      <c r="X78" s="63"/>
      <c r="Y78" s="64"/>
      <c r="Z78" s="65"/>
      <c r="AA78" s="280"/>
      <c r="AB78" s="395"/>
      <c r="AC78" s="444"/>
      <c r="AD78" s="220">
        <f t="shared" ref="AD78:AD79" si="77">SUM(Q78:AC78)</f>
        <v>0</v>
      </c>
      <c r="AE78" s="68">
        <f>N78*AD78</f>
        <v>0</v>
      </c>
      <c r="AF78" s="69"/>
      <c r="AG78" s="69"/>
      <c r="AH78" s="70"/>
      <c r="AI78" s="159"/>
      <c r="AJ78" s="399"/>
      <c r="AK78" s="159"/>
      <c r="AL78" s="495"/>
      <c r="AM78" s="489"/>
      <c r="AN78" s="212">
        <v>269</v>
      </c>
      <c r="AO78" s="213"/>
      <c r="AP78" s="213"/>
      <c r="AQ78" s="70"/>
      <c r="AR78" s="69">
        <v>219</v>
      </c>
      <c r="AS78" s="69"/>
      <c r="AT78" s="493"/>
      <c r="AU78" s="494"/>
      <c r="AV78" s="494">
        <f>IF(OrderFormType="Wholesale",CEILING(AR78*ExchRate,ExchRateRoundUpTo),CEILING(AN78*ExchRate,ExchRateRoundUpTo)/1.22)</f>
        <v>219</v>
      </c>
      <c r="AW78" s="490">
        <f>AV78*(1+AO78+AP78)</f>
        <v>219</v>
      </c>
      <c r="AX78" s="240"/>
      <c r="AY78" s="241"/>
      <c r="AZ78" s="441"/>
      <c r="BA78" s="442"/>
      <c r="BB78" s="443"/>
      <c r="BC78" s="52">
        <f>SUM(AX78:BB78)</f>
        <v>0</v>
      </c>
      <c r="BD78" s="51">
        <f>N78*BC78</f>
        <v>0</v>
      </c>
      <c r="BE78" s="491">
        <f>AV78*(1+AO78+AP78)</f>
        <v>219</v>
      </c>
      <c r="BF78" s="395"/>
      <c r="BG78" s="217">
        <f t="shared" ref="BG78:BG79" si="78">$N78*BF78</f>
        <v>0</v>
      </c>
      <c r="BH78" s="491">
        <f t="shared" ref="BH78:BH79" si="79">$AV78*(1.1+$AO78+$AP78)</f>
        <v>240.9</v>
      </c>
      <c r="BI78" s="395"/>
      <c r="BJ78" s="51">
        <f>N78*BI78</f>
        <v>0</v>
      </c>
      <c r="BK78" s="491">
        <f>AV78*(1.15+AO78+AP78)</f>
        <v>251.85</v>
      </c>
      <c r="BL78" s="395"/>
      <c r="BM78" s="217">
        <f>N78*BL78</f>
        <v>0</v>
      </c>
      <c r="BN78" s="491">
        <f>AV78*(1.2+AO78+AP78)</f>
        <v>262.8</v>
      </c>
      <c r="BO78" s="392">
        <f>(AD78*AW78)+(BC78*BE78)+(BF78*BH78)+(BI78*BK78)+(BL78*BN78)</f>
        <v>0</v>
      </c>
      <c r="BP78" s="217">
        <f>AD78+BC78+BF78+BI78+BL78</f>
        <v>0</v>
      </c>
      <c r="BQ78" s="51">
        <f>N78*BP78</f>
        <v>0</v>
      </c>
      <c r="BR78" s="77">
        <v>2096</v>
      </c>
      <c r="BS78" s="303"/>
      <c r="BT78" s="298"/>
      <c r="BU78" s="298"/>
      <c r="BV78" s="298"/>
      <c r="BW78" s="298"/>
      <c r="BX78" s="299"/>
      <c r="BY78" s="299"/>
      <c r="BZ78" s="298"/>
    </row>
    <row r="79" spans="1:78" ht="12.75" customHeight="1" x14ac:dyDescent="0.15">
      <c r="A79" s="51" t="str">
        <f>"AX1"&amp;REPT(0,4-LEN(BR79))&amp;BR79</f>
        <v>AX12095</v>
      </c>
      <c r="B79" s="271" t="s">
        <v>370</v>
      </c>
      <c r="C79" s="270" t="s">
        <v>790</v>
      </c>
      <c r="D79" s="271" t="s">
        <v>470</v>
      </c>
      <c r="E79" s="397"/>
      <c r="F79" s="53" t="s">
        <v>56</v>
      </c>
      <c r="G79" s="53" t="s">
        <v>72</v>
      </c>
      <c r="H79" s="55" t="s">
        <v>73</v>
      </c>
      <c r="I79" s="230" t="s">
        <v>1072</v>
      </c>
      <c r="J79" s="590" t="s">
        <v>1062</v>
      </c>
      <c r="K79" s="590" t="s">
        <v>1070</v>
      </c>
      <c r="L79" s="230" t="s">
        <v>1055</v>
      </c>
      <c r="M79" s="55">
        <v>3</v>
      </c>
      <c r="N79" s="51">
        <v>4</v>
      </c>
      <c r="O79" s="217"/>
      <c r="P79" s="217"/>
      <c r="Q79" s="56"/>
      <c r="R79" s="57"/>
      <c r="S79" s="58"/>
      <c r="T79" s="59"/>
      <c r="U79" s="60"/>
      <c r="V79" s="61"/>
      <c r="W79" s="496"/>
      <c r="X79" s="63"/>
      <c r="Y79" s="64"/>
      <c r="Z79" s="65"/>
      <c r="AA79" s="280"/>
      <c r="AB79" s="395"/>
      <c r="AC79" s="444"/>
      <c r="AD79" s="220">
        <f t="shared" si="77"/>
        <v>0</v>
      </c>
      <c r="AE79" s="68">
        <f>N79*AD79</f>
        <v>0</v>
      </c>
      <c r="AF79" s="69"/>
      <c r="AG79" s="69"/>
      <c r="AH79" s="70"/>
      <c r="AI79" s="159"/>
      <c r="AJ79" s="399"/>
      <c r="AK79" s="159"/>
      <c r="AL79" s="495"/>
      <c r="AM79" s="489"/>
      <c r="AN79" s="212">
        <v>244</v>
      </c>
      <c r="AO79" s="213"/>
      <c r="AP79" s="213"/>
      <c r="AQ79" s="70"/>
      <c r="AR79" s="69">
        <v>199</v>
      </c>
      <c r="AS79" s="69"/>
      <c r="AT79" s="493"/>
      <c r="AU79" s="494"/>
      <c r="AV79" s="494">
        <f>IF(OrderFormType="Wholesale",CEILING(AR79*ExchRate,ExchRateRoundUpTo),CEILING(AN79*ExchRate,ExchRateRoundUpTo)/1.22)</f>
        <v>199</v>
      </c>
      <c r="AW79" s="490">
        <f>AV79*(1+AO79+AP79)</f>
        <v>199</v>
      </c>
      <c r="AX79" s="240"/>
      <c r="AY79" s="241"/>
      <c r="AZ79" s="441"/>
      <c r="BA79" s="442"/>
      <c r="BB79" s="443"/>
      <c r="BC79" s="52">
        <f>SUM(AX79:BB79)</f>
        <v>0</v>
      </c>
      <c r="BD79" s="51">
        <f>N79*BC79</f>
        <v>0</v>
      </c>
      <c r="BE79" s="491">
        <f>AV79*(1+AO79+AP79)</f>
        <v>199</v>
      </c>
      <c r="BF79" s="395"/>
      <c r="BG79" s="217">
        <f t="shared" si="78"/>
        <v>0</v>
      </c>
      <c r="BH79" s="491">
        <f t="shared" si="79"/>
        <v>218.9</v>
      </c>
      <c r="BI79" s="395"/>
      <c r="BJ79" s="51">
        <f>N79*BI79</f>
        <v>0</v>
      </c>
      <c r="BK79" s="491">
        <f>AV79*(1.15+AO79+AP79)</f>
        <v>228.85</v>
      </c>
      <c r="BL79" s="395"/>
      <c r="BM79" s="217">
        <f>N79*BL79</f>
        <v>0</v>
      </c>
      <c r="BN79" s="491">
        <f>AV79*(1.2+AO79+AP79)</f>
        <v>238.79999999999998</v>
      </c>
      <c r="BO79" s="392">
        <f>(AD79*AW79)+(BC79*BE79)+(BF79*BH79)+(BI79*BK79)+(BL79*BN79)</f>
        <v>0</v>
      </c>
      <c r="BP79" s="217">
        <f>AD79+BC79+BF79+BI79+BL79</f>
        <v>0</v>
      </c>
      <c r="BQ79" s="51">
        <f>N79*BP79</f>
        <v>0</v>
      </c>
      <c r="BR79" s="77">
        <v>2095</v>
      </c>
      <c r="BS79" s="303"/>
      <c r="BT79" s="298"/>
      <c r="BU79" s="298"/>
      <c r="BV79" s="298"/>
      <c r="BW79" s="298"/>
      <c r="BX79" s="299"/>
      <c r="BY79" s="299"/>
      <c r="BZ79" s="298"/>
    </row>
    <row r="80" spans="1:78" ht="12.75" customHeight="1" x14ac:dyDescent="0.15">
      <c r="A80" s="92"/>
      <c r="B80" s="78"/>
      <c r="C80" s="79"/>
      <c r="D80" s="79"/>
      <c r="E80" s="214"/>
      <c r="F80" s="79"/>
      <c r="G80" s="79"/>
      <c r="H80" s="79"/>
      <c r="I80" s="550"/>
      <c r="J80" s="550"/>
      <c r="K80" s="550"/>
      <c r="L80" s="550"/>
      <c r="M80" s="93"/>
      <c r="N80" s="80"/>
      <c r="O80" s="275"/>
      <c r="P80" s="275"/>
      <c r="Q80" s="81"/>
      <c r="R80" s="81"/>
      <c r="S80" s="81"/>
      <c r="T80" s="81"/>
      <c r="U80" s="82"/>
      <c r="V80" s="81"/>
      <c r="W80" s="81"/>
      <c r="X80" s="83"/>
      <c r="Y80" s="81"/>
      <c r="Z80" s="83"/>
      <c r="AA80" s="83"/>
      <c r="AB80" s="87"/>
      <c r="AC80" s="87"/>
      <c r="AD80" s="84"/>
      <c r="AE80" s="84"/>
      <c r="AF80" s="84"/>
      <c r="AG80" s="84"/>
      <c r="AH80" s="84"/>
      <c r="AI80" s="94"/>
      <c r="AJ80" s="400"/>
      <c r="AK80" s="94"/>
      <c r="AL80" s="94"/>
      <c r="AM80" s="400"/>
      <c r="AN80" s="84"/>
      <c r="AO80" s="398"/>
      <c r="AP80" s="398"/>
      <c r="AQ80" s="398"/>
      <c r="AR80" s="94"/>
      <c r="AS80" s="94"/>
      <c r="AT80" s="94"/>
      <c r="AU80" s="94"/>
      <c r="AV80" s="94"/>
      <c r="AW80" s="400"/>
      <c r="AX80" s="87"/>
      <c r="AY80" s="87"/>
      <c r="AZ80" s="87"/>
      <c r="BA80" s="95"/>
      <c r="BB80" s="87"/>
      <c r="BC80" s="85"/>
      <c r="BD80" s="85"/>
      <c r="BE80" s="86"/>
      <c r="BF80" s="87"/>
      <c r="BG80" s="487"/>
      <c r="BH80" s="85"/>
      <c r="BI80" s="87"/>
      <c r="BJ80" s="487"/>
      <c r="BK80" s="85"/>
      <c r="BL80" s="87"/>
      <c r="BM80" s="487"/>
      <c r="BN80" s="85"/>
      <c r="BO80" s="85"/>
      <c r="BP80" s="80"/>
      <c r="BQ80" s="88"/>
      <c r="BR80" s="89"/>
      <c r="BS80" s="303"/>
      <c r="BT80" s="298"/>
      <c r="BU80" s="298"/>
      <c r="BV80" s="298"/>
      <c r="BW80" s="298"/>
      <c r="BX80" s="299"/>
      <c r="BY80" s="299"/>
      <c r="BZ80" s="298"/>
    </row>
    <row r="81" spans="294:298" ht="13.5" customHeight="1" x14ac:dyDescent="0.15">
      <c r="KH81" s="3"/>
      <c r="KI81" s="3"/>
      <c r="KJ81" s="3"/>
      <c r="KK81" s="3"/>
      <c r="KL81" s="3"/>
    </row>
    <row r="82" spans="294:298" ht="13.5" customHeight="1" x14ac:dyDescent="0.15">
      <c r="KH82" s="3"/>
      <c r="KI82" s="3"/>
      <c r="KJ82" s="3"/>
      <c r="KK82" s="3"/>
      <c r="KL82" s="3"/>
    </row>
    <row r="83" spans="294:298" ht="13.5" customHeight="1" x14ac:dyDescent="0.15">
      <c r="KH83" s="3"/>
      <c r="KI83" s="3"/>
      <c r="KJ83" s="3"/>
      <c r="KK83" s="3"/>
      <c r="KL83" s="3"/>
    </row>
    <row r="84" spans="294:298" ht="13.5" customHeight="1" x14ac:dyDescent="0.15">
      <c r="KH84" s="3"/>
      <c r="KI84" s="3"/>
      <c r="KJ84" s="3"/>
      <c r="KK84" s="3"/>
      <c r="KL84" s="3"/>
    </row>
    <row r="85" spans="294:298" ht="13.5" customHeight="1" x14ac:dyDescent="0.15">
      <c r="KH85" s="3"/>
      <c r="KI85" s="3"/>
      <c r="KJ85" s="3"/>
      <c r="KK85" s="3"/>
      <c r="KL85" s="3"/>
    </row>
  </sheetData>
  <sheetProtection algorithmName="SHA-512" hashValue="ldu5FhfGsJ9CJUkQ4JPaTqMXzF70mB3mIE6P7Z7u4XqMFGCPBzj+oO39JS4kqF/HAASrwLnNcHr1cIkjWo5z5Q==" saltValue="/oDyn1AQCwncQIl0Gqtw+Q==" spinCount="100000" sheet="1" objects="1" scenarios="1" sort="0" autoFilter="0"/>
  <autoFilter ref="A6:BR80" xr:uid="{D8A60707-2EFE-CB4C-8C13-2997744C1CC1}"/>
  <phoneticPr fontId="25" type="noConversion"/>
  <conditionalFormatting sqref="AM8:AM57 AM78:AM79 AM59:AM76">
    <cfRule type="dataBar" priority="276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{6819BF2C-B75B-E847-8342-162B8E23F199}</x14:id>
        </ext>
      </extLst>
    </cfRule>
  </conditionalFormatting>
  <conditionalFormatting sqref="AT7:AU80">
    <cfRule type="dataBar" priority="283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{F1DF1F7F-F4F4-9C41-8DE0-8E8C3B3AC423}</x14:id>
        </ext>
      </extLst>
    </cfRule>
  </conditionalFormatting>
  <dataValidations count="3">
    <dataValidation type="whole" operator="greaterThan" allowBlank="1" showInputMessage="1" showErrorMessage="1" sqref="Q78:Q79 AX8:AY57 BM78:BM79 BB8:BB57 BJ8:BJ57 BM8:BM57 BI80:BJ80 BB78:BB79 BJ78:BJ79 AX78:AY79 AC8:AC57 BJ59:BJ76 BM59:BM76 BG8:BG57 BG59:BG76 BG78:BG79 AX59:BB76 AA7:AC7 W7 X7:Z57 Q7:V57 Q58:AC76 X77:AC79 R77:V79 W77 Q80:AC80 AX80:BB80 BF80:BG80 BL80:BM80" xr:uid="{00000000-0002-0000-0100-000000000000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." sqref="W78:W79 AB78:AB79 AZ78:BA79 AA8:AC57 AZ8:BA57 W8:W57" xr:uid="{330432EB-518A-0145-9FB5-BAF432E09722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L8:BL57 BI78:BI79 BL78:BL79 BI8:BI57 BI59:BI76 BF59:BF76 BF78:BF79 BL59:BL76 BF8:BF57" xr:uid="{D32B5A26-E932-BA45-AFB5-273DA884565B}">
      <formula1>0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819BF2C-B75B-E847-8342-162B8E23F19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AM8:AM57 AM78:AM79 AM59:AM76</xm:sqref>
        </x14:conditionalFormatting>
        <x14:conditionalFormatting xmlns:xm="http://schemas.microsoft.com/office/excel/2006/main">
          <x14:cfRule type="dataBar" id="{F1DF1F7F-F4F4-9C41-8DE0-8E8C3B3AC42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AT7:AU80</xm:sqref>
        </x14:conditionalFormatting>
        <x14:conditionalFormatting xmlns:xm="http://schemas.microsoft.com/office/excel/2006/main">
          <x14:cfRule type="expression" priority="451" id="{CDF25EA1-7D53-D84D-99BD-79FC3B7E41AB}">
            <xm:f>Currency!$H$2="Dollar"</xm:f>
            <x14:dxf>
              <numFmt numFmtId="171" formatCode="[$$-409]#,##0.00"/>
            </x14:dxf>
          </x14:cfRule>
          <x14:cfRule type="expression" priority="452" id="{BBFA5790-5CB4-3741-BB61-F73198AC47E7}">
            <xm:f>Currency!$H$2="Pound"</xm:f>
            <x14:dxf>
              <numFmt numFmtId="181" formatCode="[$£-809]#,##0.00"/>
            </x14:dxf>
          </x14:cfRule>
          <x14:cfRule type="expression" priority="453" id="{CAECB26A-71FD-1D49-9009-CAC8433A0926}">
            <xm:f>Currency!$H$2="Franc"</xm:f>
            <x14:dxf>
              <numFmt numFmtId="180" formatCode="[$CHF]\ #,##0.00"/>
            </x14:dxf>
          </x14:cfRule>
          <x14:cfRule type="expression" priority="454" id="{26B634E3-6BE1-264D-99A0-0B6D435930F9}">
            <xm:f>Currency!$H$2="Krone"</xm:f>
            <x14:dxf>
              <numFmt numFmtId="186" formatCode="[$kr-414]\ #,##0.00"/>
            </x14:dxf>
          </x14:cfRule>
          <x14:cfRule type="expression" priority="455" id="{A391378E-EE4A-1147-BA43-CB2E06E0072D}">
            <xm:f>Currency!$H$2="Koruna"</xm:f>
            <x14:dxf>
              <numFmt numFmtId="178" formatCode="#,##0.00\ [$Kč-405]"/>
            </x14:dxf>
          </x14:cfRule>
          <x14:cfRule type="expression" priority="456" id="{49875170-349C-B746-AF84-0EBAC2A3EACC}">
            <xm:f>Currency!$H$2="Yen"</xm:f>
            <x14:dxf>
              <numFmt numFmtId="177" formatCode="[$¥-411]#,##0.00"/>
            </x14:dxf>
          </x14:cfRule>
          <x14:cfRule type="expression" priority="457" id="{29257216-5101-AD4F-A889-5EBD1C5C536B}">
            <xm:f>Currency!$H$2="Yuan"</xm:f>
            <x14:dxf>
              <numFmt numFmtId="176" formatCode="[$¥-804]#,##0.00"/>
            </x14:dxf>
          </x14:cfRule>
          <x14:cfRule type="expression" priority="458" id="{B3F306FB-122B-0843-A62E-8016292DEC9F}">
            <xm:f>Currency!$H$2="Won"</xm:f>
            <x14:dxf>
              <numFmt numFmtId="182" formatCode="[$₩-412]#,##0.00"/>
            </x14:dxf>
          </x14:cfRule>
          <xm:sqref>BN5:BO80 BG7 AW7:AW80 BE7:BE80 BH7:BH80 BK7:BK80 BG58:BH58 BG77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KL184"/>
  <sheetViews>
    <sheetView showGridLines="0" topLeftCell="C1" zoomScaleNormal="100" workbookViewId="0">
      <selection activeCell="Q8" sqref="Q8"/>
    </sheetView>
  </sheetViews>
  <sheetFormatPr baseColWidth="10" defaultColWidth="11.5" defaultRowHeight="13.5" customHeight="1" outlineLevelCol="1" x14ac:dyDescent="0.15"/>
  <cols>
    <col min="1" max="1" width="8.33203125" style="2" hidden="1" customWidth="1" outlineLevel="1"/>
    <col min="2" max="2" width="26.6640625" style="2" hidden="1" customWidth="1" outlineLevel="1"/>
    <col min="3" max="3" width="33.6640625" style="2" customWidth="1" collapsed="1"/>
    <col min="4" max="4" width="6.6640625" style="2" customWidth="1"/>
    <col min="5" max="5" width="5" style="2" customWidth="1"/>
    <col min="6" max="6" width="27.1640625" style="2" hidden="1" customWidth="1" outlineLevel="1"/>
    <col min="7" max="7" width="16.6640625" style="2" customWidth="1" collapsed="1"/>
    <col min="8" max="9" width="13.83203125" style="2" hidden="1" customWidth="1" outlineLevel="1"/>
    <col min="10" max="10" width="40.5" style="2" hidden="1" customWidth="1" outlineLevel="1"/>
    <col min="11" max="11" width="24" style="2" hidden="1" customWidth="1" outlineLevel="1"/>
    <col min="12" max="12" width="13.83203125" style="2" hidden="1" customWidth="1" outlineLevel="1"/>
    <col min="13" max="13" width="9.1640625" style="2" hidden="1" customWidth="1" outlineLevel="1"/>
    <col min="14" max="14" width="5.1640625" style="2" bestFit="1" customWidth="1" collapsed="1"/>
    <col min="15" max="16" width="6.1640625" style="2" hidden="1" customWidth="1" outlineLevel="1"/>
    <col min="17" max="17" width="4.6640625" style="2" customWidth="1" collapsed="1"/>
    <col min="18" max="18" width="4.6640625" style="2" customWidth="1"/>
    <col min="19" max="19" width="5.1640625" style="2" customWidth="1"/>
    <col min="20" max="29" width="4.6640625" style="2" customWidth="1"/>
    <col min="30" max="30" width="5" style="2" customWidth="1"/>
    <col min="31" max="31" width="7.5" style="2" customWidth="1"/>
    <col min="32" max="34" width="11.6640625" style="2" hidden="1" customWidth="1" outlineLevel="1"/>
    <col min="35" max="41" width="10.8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8" width="14" style="2" hidden="1" customWidth="1" outlineLevel="1"/>
    <col min="49" max="49" width="14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4" style="2" bestFit="1" customWidth="1"/>
    <col min="58" max="58" width="6.1640625" style="2" customWidth="1"/>
    <col min="59" max="59" width="5.6640625" style="2" customWidth="1"/>
    <col min="60" max="60" width="14" style="2" bestFit="1" customWidth="1"/>
    <col min="61" max="61" width="5.5" style="2" customWidth="1"/>
    <col min="62" max="62" width="5.6640625" style="2" customWidth="1"/>
    <col min="63" max="63" width="14" style="2" bestFit="1" customWidth="1"/>
    <col min="64" max="64" width="5.5" style="2" customWidth="1"/>
    <col min="65" max="65" width="5.6640625" style="2" customWidth="1"/>
    <col min="66" max="66" width="14" style="2" bestFit="1" customWidth="1"/>
    <col min="67" max="67" width="17.6640625" style="2" bestFit="1" customWidth="1"/>
    <col min="68" max="68" width="6.83203125" style="2" customWidth="1"/>
    <col min="69" max="69" width="7.5" style="2" customWidth="1"/>
    <col min="70" max="70" width="5" style="2" hidden="1" customWidth="1" outlineLevel="1"/>
    <col min="71" max="71" width="11.5" style="3" customWidth="1" collapsed="1"/>
    <col min="72" max="293" width="11.5" style="3" customWidth="1"/>
    <col min="294" max="16384" width="11.5" style="3"/>
  </cols>
  <sheetData>
    <row r="1" spans="1:298" ht="52" x14ac:dyDescent="0.15">
      <c r="A1" s="96" t="s">
        <v>24</v>
      </c>
      <c r="B1" s="96" t="s">
        <v>65</v>
      </c>
      <c r="C1" s="97"/>
      <c r="D1" s="360" t="s">
        <v>25</v>
      </c>
      <c r="E1" s="361" t="s">
        <v>784</v>
      </c>
      <c r="F1" s="360" t="s">
        <v>26</v>
      </c>
      <c r="G1" s="360" t="s">
        <v>27</v>
      </c>
      <c r="H1" s="360" t="s">
        <v>28</v>
      </c>
      <c r="I1" s="360" t="s">
        <v>1047</v>
      </c>
      <c r="J1" s="360" t="s">
        <v>1048</v>
      </c>
      <c r="K1" s="360" t="s">
        <v>1049</v>
      </c>
      <c r="L1" s="360" t="s">
        <v>1050</v>
      </c>
      <c r="M1" s="402" t="s">
        <v>29</v>
      </c>
      <c r="N1" s="403" t="s">
        <v>30</v>
      </c>
      <c r="O1" s="364" t="s">
        <v>785</v>
      </c>
      <c r="P1" s="364" t="s">
        <v>786</v>
      </c>
      <c r="Q1" s="404" t="s">
        <v>31</v>
      </c>
      <c r="R1" s="322"/>
      <c r="S1" s="322"/>
      <c r="T1" s="322"/>
      <c r="U1" s="322"/>
      <c r="V1" s="323"/>
      <c r="W1" s="323"/>
      <c r="X1" s="323"/>
      <c r="Y1" s="323"/>
      <c r="Z1" s="323"/>
      <c r="AA1" s="323"/>
      <c r="AB1" s="323"/>
      <c r="AC1" s="323"/>
      <c r="AD1" s="365" t="s">
        <v>4</v>
      </c>
      <c r="AE1" s="366" t="s">
        <v>5</v>
      </c>
      <c r="AF1" s="367"/>
      <c r="AG1" s="367"/>
      <c r="AH1" s="367"/>
      <c r="AI1" s="367"/>
      <c r="AJ1" s="561"/>
      <c r="AK1" s="562"/>
      <c r="AL1" s="35"/>
      <c r="AM1" s="35"/>
      <c r="AN1" s="367" t="s">
        <v>32</v>
      </c>
      <c r="AO1" s="367"/>
      <c r="AP1" s="367"/>
      <c r="AQ1" s="367"/>
      <c r="AR1" s="367" t="s">
        <v>33</v>
      </c>
      <c r="AS1" s="367"/>
      <c r="AT1" s="368"/>
      <c r="AU1" s="368"/>
      <c r="AV1" s="368" t="s">
        <v>34</v>
      </c>
      <c r="AW1" s="368" t="s">
        <v>34</v>
      </c>
      <c r="AX1" s="338" t="s">
        <v>35</v>
      </c>
      <c r="AY1" s="339"/>
      <c r="AZ1" s="340"/>
      <c r="BA1" s="340"/>
      <c r="BB1" s="340"/>
      <c r="BC1" s="369" t="s">
        <v>4</v>
      </c>
      <c r="BD1" s="370" t="s">
        <v>5</v>
      </c>
      <c r="BE1" s="371" t="s">
        <v>34</v>
      </c>
      <c r="BF1" s="560" t="s">
        <v>1004</v>
      </c>
      <c r="BG1" s="373" t="s">
        <v>5</v>
      </c>
      <c r="BH1" s="374" t="s">
        <v>34</v>
      </c>
      <c r="BI1" s="372" t="s">
        <v>36</v>
      </c>
      <c r="BJ1" s="373" t="s">
        <v>5</v>
      </c>
      <c r="BK1" s="374" t="s">
        <v>34</v>
      </c>
      <c r="BL1" s="372" t="s">
        <v>787</v>
      </c>
      <c r="BM1" s="373" t="s">
        <v>5</v>
      </c>
      <c r="BN1" s="374" t="s">
        <v>34</v>
      </c>
      <c r="BO1" s="375" t="s">
        <v>3</v>
      </c>
      <c r="BP1" s="376" t="s">
        <v>4</v>
      </c>
      <c r="BQ1" s="377" t="s">
        <v>5</v>
      </c>
      <c r="BR1" s="378" t="s">
        <v>37</v>
      </c>
    </row>
    <row r="2" spans="1:298" ht="13" customHeight="1" x14ac:dyDescent="0.15">
      <c r="A2" s="98"/>
      <c r="B2" s="39"/>
      <c r="C2" s="18"/>
      <c r="D2" s="309"/>
      <c r="E2" s="309"/>
      <c r="F2" s="309"/>
      <c r="G2" s="309"/>
      <c r="H2" s="309"/>
      <c r="I2" s="307"/>
      <c r="J2" s="307"/>
      <c r="K2" s="307"/>
      <c r="L2" s="307"/>
      <c r="M2" s="308"/>
      <c r="N2" s="318" t="s">
        <v>765</v>
      </c>
      <c r="O2" s="349"/>
      <c r="P2" s="405"/>
      <c r="Q2" s="406" t="s">
        <v>38</v>
      </c>
      <c r="R2" s="350" t="s">
        <v>39</v>
      </c>
      <c r="S2" s="350" t="s">
        <v>40</v>
      </c>
      <c r="T2" s="350" t="s">
        <v>41</v>
      </c>
      <c r="U2" s="350" t="s">
        <v>42</v>
      </c>
      <c r="V2" s="350" t="s">
        <v>43</v>
      </c>
      <c r="W2" s="350" t="s">
        <v>44</v>
      </c>
      <c r="X2" s="350" t="s">
        <v>45</v>
      </c>
      <c r="Y2" s="350" t="s">
        <v>46</v>
      </c>
      <c r="Z2" s="350" t="s">
        <v>47</v>
      </c>
      <c r="AA2" s="350" t="s">
        <v>48</v>
      </c>
      <c r="AB2" s="187"/>
      <c r="AC2" s="187"/>
      <c r="AD2" s="319"/>
      <c r="AE2" s="311"/>
      <c r="AF2" s="311"/>
      <c r="AG2" s="311"/>
      <c r="AH2" s="311"/>
      <c r="AI2" s="311"/>
      <c r="AJ2" s="311"/>
      <c r="AK2" s="41"/>
      <c r="AL2" s="311"/>
      <c r="AM2" s="41"/>
      <c r="AN2" s="311"/>
      <c r="AO2" s="311"/>
      <c r="AP2" s="311"/>
      <c r="AQ2" s="311"/>
      <c r="AR2" s="311"/>
      <c r="AS2" s="311"/>
      <c r="AT2" s="312"/>
      <c r="AU2" s="312"/>
      <c r="AV2" s="337"/>
      <c r="AW2" s="337"/>
      <c r="AX2" s="424" t="s">
        <v>49</v>
      </c>
      <c r="AY2" s="424" t="s">
        <v>41</v>
      </c>
      <c r="AZ2" s="424" t="s">
        <v>40</v>
      </c>
      <c r="BA2" s="424" t="s">
        <v>50</v>
      </c>
      <c r="BB2" s="424" t="s">
        <v>47</v>
      </c>
      <c r="BC2" s="319"/>
      <c r="BD2" s="311"/>
      <c r="BE2" s="313"/>
      <c r="BF2" s="380"/>
      <c r="BG2" s="311"/>
      <c r="BH2" s="313"/>
      <c r="BI2" s="380"/>
      <c r="BJ2" s="311"/>
      <c r="BK2" s="313"/>
      <c r="BL2" s="380"/>
      <c r="BM2" s="311"/>
      <c r="BN2" s="313"/>
      <c r="BO2" s="314"/>
      <c r="BP2" s="315"/>
      <c r="BQ2" s="316"/>
      <c r="BR2" s="317"/>
    </row>
    <row r="3" spans="1:298" ht="13" customHeight="1" x14ac:dyDescent="0.15">
      <c r="A3" s="307"/>
      <c r="B3" s="308"/>
      <c r="C3" s="4"/>
      <c r="D3" s="309"/>
      <c r="E3" s="309"/>
      <c r="F3" s="309"/>
      <c r="G3" s="309"/>
      <c r="H3" s="309"/>
      <c r="I3" s="307"/>
      <c r="J3" s="307"/>
      <c r="K3" s="307"/>
      <c r="L3" s="307"/>
      <c r="M3" s="308"/>
      <c r="N3" s="318" t="s">
        <v>431</v>
      </c>
      <c r="O3" s="349"/>
      <c r="P3" s="405"/>
      <c r="Q3" s="406" t="s">
        <v>768</v>
      </c>
      <c r="R3" s="350" t="s">
        <v>770</v>
      </c>
      <c r="S3" s="350" t="s">
        <v>766</v>
      </c>
      <c r="T3" s="350" t="s">
        <v>771</v>
      </c>
      <c r="U3" s="350" t="s">
        <v>775</v>
      </c>
      <c r="V3" s="350" t="s">
        <v>774</v>
      </c>
      <c r="W3" s="350" t="s">
        <v>772</v>
      </c>
      <c r="X3" s="350" t="s">
        <v>776</v>
      </c>
      <c r="Y3" s="350" t="s">
        <v>769</v>
      </c>
      <c r="Z3" s="350" t="s">
        <v>767</v>
      </c>
      <c r="AA3" s="350" t="s">
        <v>773</v>
      </c>
      <c r="AB3" s="424" t="s">
        <v>432</v>
      </c>
      <c r="AC3" s="425" t="s">
        <v>433</v>
      </c>
      <c r="AD3" s="319"/>
      <c r="AE3" s="311"/>
      <c r="AF3" s="311"/>
      <c r="AG3" s="311"/>
      <c r="AH3" s="311"/>
      <c r="AI3" s="311"/>
      <c r="AJ3" s="311"/>
      <c r="AK3" s="41"/>
      <c r="AL3" s="311"/>
      <c r="AM3" s="41"/>
      <c r="AN3" s="311"/>
      <c r="AO3" s="311"/>
      <c r="AP3" s="311"/>
      <c r="AQ3" s="311"/>
      <c r="AR3" s="311"/>
      <c r="AS3" s="311"/>
      <c r="AT3" s="312"/>
      <c r="AU3" s="312"/>
      <c r="AV3" s="337"/>
      <c r="AW3" s="337"/>
      <c r="AX3" s="424"/>
      <c r="AY3" s="424"/>
      <c r="AZ3" s="424"/>
      <c r="BA3" s="424"/>
      <c r="BB3" s="424"/>
      <c r="BC3" s="319"/>
      <c r="BD3" s="311"/>
      <c r="BE3" s="313"/>
      <c r="BF3" s="310"/>
      <c r="BG3" s="311"/>
      <c r="BH3" s="313"/>
      <c r="BI3" s="310"/>
      <c r="BJ3" s="311"/>
      <c r="BK3" s="313"/>
      <c r="BL3" s="310"/>
      <c r="BM3" s="311"/>
      <c r="BN3" s="313"/>
      <c r="BO3" s="314"/>
      <c r="BP3" s="315"/>
      <c r="BQ3" s="316"/>
      <c r="BR3" s="317"/>
      <c r="BS3" s="301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</row>
    <row r="4" spans="1:298" ht="13" customHeight="1" x14ac:dyDescent="0.15">
      <c r="A4" s="98"/>
      <c r="B4" s="39"/>
      <c r="C4" s="18"/>
      <c r="D4" s="309"/>
      <c r="E4" s="309"/>
      <c r="F4" s="309"/>
      <c r="G4" s="309"/>
      <c r="H4" s="309"/>
      <c r="I4" s="307"/>
      <c r="J4" s="307"/>
      <c r="K4" s="307"/>
      <c r="L4" s="307"/>
      <c r="M4" s="308"/>
      <c r="N4" s="318" t="s">
        <v>1264</v>
      </c>
      <c r="O4" s="351"/>
      <c r="P4" s="407"/>
      <c r="Q4" s="408" t="s">
        <v>51</v>
      </c>
      <c r="R4" s="352" t="s">
        <v>471</v>
      </c>
      <c r="S4" s="352" t="s">
        <v>501</v>
      </c>
      <c r="T4" s="352" t="s">
        <v>500</v>
      </c>
      <c r="U4" s="352" t="s">
        <v>52</v>
      </c>
      <c r="V4" s="352" t="s">
        <v>409</v>
      </c>
      <c r="W4" s="352"/>
      <c r="X4" s="352" t="s">
        <v>503</v>
      </c>
      <c r="Y4" s="352" t="s">
        <v>504</v>
      </c>
      <c r="Z4" s="352" t="s">
        <v>474</v>
      </c>
      <c r="AA4" s="352"/>
      <c r="AB4" s="425"/>
      <c r="AC4" s="425" t="s">
        <v>1119</v>
      </c>
      <c r="AD4" s="319"/>
      <c r="AE4" s="311"/>
      <c r="AF4" s="311"/>
      <c r="AG4" s="311"/>
      <c r="AH4" s="311"/>
      <c r="AI4" s="311"/>
      <c r="AJ4" s="311"/>
      <c r="AK4" s="41"/>
      <c r="AL4" s="311"/>
      <c r="AM4" s="41"/>
      <c r="AN4" s="311"/>
      <c r="AO4" s="311"/>
      <c r="AP4" s="311"/>
      <c r="AQ4" s="311"/>
      <c r="AR4" s="311"/>
      <c r="AS4" s="311"/>
      <c r="AT4" s="312"/>
      <c r="AU4" s="312"/>
      <c r="AV4" s="337"/>
      <c r="AW4" s="337"/>
      <c r="AX4" s="425" t="s">
        <v>866</v>
      </c>
      <c r="AY4" s="425" t="s">
        <v>502</v>
      </c>
      <c r="AZ4" s="425"/>
      <c r="BA4" s="425"/>
      <c r="BB4" s="425" t="s">
        <v>516</v>
      </c>
      <c r="BC4" s="319"/>
      <c r="BD4" s="311"/>
      <c r="BE4" s="313"/>
      <c r="BF4" s="409"/>
      <c r="BG4" s="311"/>
      <c r="BH4" s="313"/>
      <c r="BI4" s="409"/>
      <c r="BJ4" s="311"/>
      <c r="BK4" s="313"/>
      <c r="BL4" s="409"/>
      <c r="BM4" s="311"/>
      <c r="BN4" s="313"/>
      <c r="BO4" s="314"/>
      <c r="BP4" s="315"/>
      <c r="BQ4" s="316"/>
      <c r="BR4" s="317"/>
    </row>
    <row r="5" spans="1:298" ht="13" x14ac:dyDescent="0.15">
      <c r="A5" s="99"/>
      <c r="B5" s="54"/>
      <c r="C5" s="19"/>
      <c r="D5" s="100"/>
      <c r="E5" s="417"/>
      <c r="F5" s="507"/>
      <c r="G5" s="507"/>
      <c r="H5" s="43"/>
      <c r="I5" s="384"/>
      <c r="J5" s="384"/>
      <c r="K5" s="384"/>
      <c r="L5" s="384"/>
      <c r="M5" s="43"/>
      <c r="N5" s="346"/>
      <c r="O5" s="385"/>
      <c r="P5" s="385"/>
      <c r="Q5" s="324">
        <f t="shared" ref="Q5:AC5" si="0">SUMPRODUCT(Q6:Q184,$N6:$N184)</f>
        <v>0</v>
      </c>
      <c r="R5" s="325">
        <f t="shared" si="0"/>
        <v>0</v>
      </c>
      <c r="S5" s="326">
        <f t="shared" si="0"/>
        <v>0</v>
      </c>
      <c r="T5" s="327">
        <f t="shared" si="0"/>
        <v>0</v>
      </c>
      <c r="U5" s="328">
        <f t="shared" si="0"/>
        <v>0</v>
      </c>
      <c r="V5" s="329">
        <f t="shared" si="0"/>
        <v>0</v>
      </c>
      <c r="W5" s="330">
        <f t="shared" si="0"/>
        <v>0</v>
      </c>
      <c r="X5" s="331">
        <f t="shared" si="0"/>
        <v>0</v>
      </c>
      <c r="Y5" s="332">
        <f t="shared" si="0"/>
        <v>0</v>
      </c>
      <c r="Z5" s="333">
        <f t="shared" si="0"/>
        <v>0</v>
      </c>
      <c r="AA5" s="334">
        <f t="shared" si="0"/>
        <v>0</v>
      </c>
      <c r="AB5" s="346">
        <f t="shared" si="0"/>
        <v>0</v>
      </c>
      <c r="AC5" s="346">
        <f t="shared" si="0"/>
        <v>0</v>
      </c>
      <c r="AD5" s="44">
        <f>SUM(AD6:AD184)</f>
        <v>0</v>
      </c>
      <c r="AE5" s="101">
        <f>SUM(AE6:AE184)</f>
        <v>0</v>
      </c>
      <c r="AF5" s="43"/>
      <c r="AG5" s="43"/>
      <c r="AH5" s="43"/>
      <c r="AI5" s="43"/>
      <c r="AJ5" s="384"/>
      <c r="AK5" s="43"/>
      <c r="AL5" s="384"/>
      <c r="AM5" s="43"/>
      <c r="AN5" s="43"/>
      <c r="AO5" s="384"/>
      <c r="AP5" s="384"/>
      <c r="AQ5" s="384"/>
      <c r="AR5" s="43"/>
      <c r="AS5" s="44"/>
      <c r="AT5" s="44"/>
      <c r="AU5" s="44"/>
      <c r="AV5" s="44" t="s">
        <v>53</v>
      </c>
      <c r="AW5" s="401"/>
      <c r="AX5" s="341">
        <f>SUMPRODUCT(AX6:AX184,$N6:$N184)</f>
        <v>0</v>
      </c>
      <c r="AY5" s="342">
        <f>SUMPRODUCT(AY6:AY184,$N6:$N184)</f>
        <v>0</v>
      </c>
      <c r="AZ5" s="343">
        <f>SUMPRODUCT(AZ6:AZ184,$N6:$N184)</f>
        <v>0</v>
      </c>
      <c r="BA5" s="344">
        <f>SUMPRODUCT(BA6:BA184,$N6:$N184)</f>
        <v>0</v>
      </c>
      <c r="BB5" s="345">
        <f>SUMPRODUCT(BB6:BB184,$N6:$N184)</f>
        <v>0</v>
      </c>
      <c r="BC5" s="43">
        <f>SUM(BC6:BC184)</f>
        <v>0</v>
      </c>
      <c r="BD5" s="101">
        <f>SUM(BD6:BD184)</f>
        <v>0</v>
      </c>
      <c r="BE5" s="102"/>
      <c r="BF5" s="43">
        <f>SUMPRODUCT(BF6:BF184,$N6:$N184)</f>
        <v>0</v>
      </c>
      <c r="BG5" s="101">
        <f>SUM(BG6:BG184)</f>
        <v>0</v>
      </c>
      <c r="BH5" s="102"/>
      <c r="BI5" s="43">
        <f>SUMPRODUCT(BI6:BI184,$N6:$N184)</f>
        <v>0</v>
      </c>
      <c r="BJ5" s="101">
        <f>SUM(BJ6:BJ184)</f>
        <v>0</v>
      </c>
      <c r="BK5" s="102"/>
      <c r="BL5" s="43">
        <f>SUMPRODUCT(BL6:BL184,$N6:$N184)</f>
        <v>0</v>
      </c>
      <c r="BM5" s="101">
        <f>SUM(BM6:BM184)</f>
        <v>0</v>
      </c>
      <c r="BN5" s="102"/>
      <c r="BO5" s="465">
        <f>SUM(BO6:BO184)</f>
        <v>0</v>
      </c>
      <c r="BP5" s="37">
        <f>SUM(BP6:BP184)</f>
        <v>0</v>
      </c>
      <c r="BQ5" s="37">
        <f>SUM(BQ6:BQ184)</f>
        <v>0</v>
      </c>
      <c r="BR5" s="46">
        <f>ROWS(BR6:BR184)</f>
        <v>179</v>
      </c>
    </row>
    <row r="6" spans="1:298" ht="13" customHeight="1" x14ac:dyDescent="0.15">
      <c r="A6" s="47"/>
      <c r="B6" s="16"/>
      <c r="C6" s="17"/>
      <c r="D6" s="43"/>
      <c r="E6" s="384"/>
      <c r="F6" s="507"/>
      <c r="G6" s="507"/>
      <c r="H6" s="43"/>
      <c r="I6" s="384"/>
      <c r="J6" s="384"/>
      <c r="K6" s="384"/>
      <c r="L6" s="384"/>
      <c r="M6" s="43"/>
      <c r="N6" s="43"/>
      <c r="O6" s="384"/>
      <c r="P6" s="384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380"/>
      <c r="AK6" s="40"/>
      <c r="AL6" s="380"/>
      <c r="AM6" s="40"/>
      <c r="AN6" s="40"/>
      <c r="AO6" s="380"/>
      <c r="AP6" s="380"/>
      <c r="AQ6" s="380"/>
      <c r="AR6" s="40"/>
      <c r="AS6" s="40"/>
      <c r="AT6" s="40"/>
      <c r="AU6" s="40"/>
      <c r="AV6" s="40"/>
      <c r="AW6" s="380"/>
      <c r="AX6" s="40"/>
      <c r="AY6" s="40"/>
      <c r="AZ6" s="40"/>
      <c r="BA6" s="40"/>
      <c r="BB6" s="40"/>
      <c r="BC6" s="48"/>
      <c r="BD6" s="48"/>
      <c r="BE6" s="48"/>
      <c r="BF6" s="40"/>
      <c r="BG6" s="48"/>
      <c r="BH6" s="48"/>
      <c r="BI6" s="40"/>
      <c r="BJ6" s="48"/>
      <c r="BK6" s="48"/>
      <c r="BL6" s="40"/>
      <c r="BM6" s="48"/>
      <c r="BN6" s="48"/>
      <c r="BO6" s="458"/>
      <c r="BP6" s="47"/>
      <c r="BQ6" s="47"/>
      <c r="BR6" s="50"/>
    </row>
    <row r="7" spans="1:298" ht="16" x14ac:dyDescent="0.2">
      <c r="A7" s="104"/>
      <c r="B7" s="104"/>
      <c r="C7" s="290" t="s">
        <v>66</v>
      </c>
      <c r="D7" s="104"/>
      <c r="E7" s="418"/>
      <c r="F7" s="104"/>
      <c r="G7" s="104"/>
      <c r="H7" s="104"/>
      <c r="I7" s="418"/>
      <c r="J7" s="418"/>
      <c r="K7" s="418"/>
      <c r="L7" s="418"/>
      <c r="M7" s="104"/>
      <c r="N7" s="104"/>
      <c r="O7" s="418"/>
      <c r="P7" s="418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8"/>
      <c r="AG7" s="108"/>
      <c r="AH7" s="108"/>
      <c r="AI7" s="104"/>
      <c r="AJ7" s="418"/>
      <c r="AK7" s="104"/>
      <c r="AL7" s="418"/>
      <c r="AM7" s="104"/>
      <c r="AN7" s="108"/>
      <c r="AO7" s="420"/>
      <c r="AP7" s="420"/>
      <c r="AQ7" s="420"/>
      <c r="AR7" s="104"/>
      <c r="AS7" s="105"/>
      <c r="AT7" s="104"/>
      <c r="AU7" s="104"/>
      <c r="AV7" s="104"/>
      <c r="AW7" s="418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6"/>
    </row>
    <row r="8" spans="1:298" ht="13" customHeight="1" x14ac:dyDescent="0.15">
      <c r="A8" s="51" t="str">
        <f>"BL2"&amp;REPT(0,4-LEN(BR8))&amp;BR8</f>
        <v>BL20709</v>
      </c>
      <c r="B8" s="115" t="s">
        <v>727</v>
      </c>
      <c r="C8" s="54" t="s">
        <v>67</v>
      </c>
      <c r="D8" s="54" t="s">
        <v>5</v>
      </c>
      <c r="E8" s="247"/>
      <c r="F8" s="53" t="s">
        <v>68</v>
      </c>
      <c r="G8" s="53" t="s">
        <v>69</v>
      </c>
      <c r="H8" s="54" t="s">
        <v>70</v>
      </c>
      <c r="I8" s="247" t="s">
        <v>1054</v>
      </c>
      <c r="J8" s="590" t="s">
        <v>1063</v>
      </c>
      <c r="K8" s="590" t="s">
        <v>1057</v>
      </c>
      <c r="L8" s="230" t="s">
        <v>1055</v>
      </c>
      <c r="M8" s="55">
        <v>2.5299999999999998</v>
      </c>
      <c r="N8" s="51">
        <v>10</v>
      </c>
      <c r="O8" s="217"/>
      <c r="P8" s="217"/>
      <c r="Q8" s="56"/>
      <c r="R8" s="57"/>
      <c r="S8" s="58"/>
      <c r="T8" s="59"/>
      <c r="U8" s="60"/>
      <c r="V8" s="61"/>
      <c r="W8" s="62"/>
      <c r="X8" s="63"/>
      <c r="Y8" s="64"/>
      <c r="Z8" s="65"/>
      <c r="AA8" s="66"/>
      <c r="AB8" s="246"/>
      <c r="AC8" s="246"/>
      <c r="AD8" s="220">
        <f>SUM(Q8:AC8)</f>
        <v>0</v>
      </c>
      <c r="AE8" s="221">
        <f>N8*AD8</f>
        <v>0</v>
      </c>
      <c r="AF8" s="69"/>
      <c r="AG8" s="69"/>
      <c r="AH8" s="70"/>
      <c r="AI8" s="69"/>
      <c r="AJ8" s="495"/>
      <c r="AK8" s="495"/>
      <c r="AL8" s="495"/>
      <c r="AM8" s="489"/>
      <c r="AN8" s="69">
        <v>104</v>
      </c>
      <c r="AO8" s="70"/>
      <c r="AP8" s="70"/>
      <c r="AQ8" s="70"/>
      <c r="AR8" s="69">
        <v>84</v>
      </c>
      <c r="AS8" s="69"/>
      <c r="AT8" s="489"/>
      <c r="AU8" s="490"/>
      <c r="AV8" s="490">
        <f t="shared" ref="AV8:AV52" si="1">IF(OrderFormType="Wholesale",CEILING(AR8*ExchRate,ExchRateRoundUpTo),CEILING(AN8*ExchRate,ExchRateRoundUpTo)/1.22)</f>
        <v>84</v>
      </c>
      <c r="AW8" s="490">
        <f t="shared" ref="AW8:AW52" si="2">AV8*(1+AO8+AP8)</f>
        <v>84</v>
      </c>
      <c r="AX8" s="240"/>
      <c r="AY8" s="241"/>
      <c r="AZ8" s="242"/>
      <c r="BA8" s="243"/>
      <c r="BB8" s="244"/>
      <c r="BC8" s="245">
        <f t="shared" ref="BC8:BC52" si="3">SUM(AX8:BB8)</f>
        <v>0</v>
      </c>
      <c r="BD8" s="217">
        <f t="shared" ref="BD8:BD52" si="4">N8*BC8</f>
        <v>0</v>
      </c>
      <c r="BE8" s="491">
        <f t="shared" ref="BE8:BE52" si="5">AV8*(1.05+AO8+AP8)</f>
        <v>88.2</v>
      </c>
      <c r="BF8" s="248"/>
      <c r="BG8" s="217">
        <f>$N8*BF8</f>
        <v>0</v>
      </c>
      <c r="BH8" s="491">
        <f>$AV8*(1.1+$AO8+$AP8)</f>
        <v>92.4</v>
      </c>
      <c r="BI8" s="248"/>
      <c r="BJ8" s="217">
        <f t="shared" ref="BJ8:BJ52" si="6">N8*BI8</f>
        <v>0</v>
      </c>
      <c r="BK8" s="491">
        <f t="shared" ref="BK8:BK52" si="7">AV8*(1.15+AO8+AP8)</f>
        <v>96.6</v>
      </c>
      <c r="BL8" s="248"/>
      <c r="BM8" s="217">
        <f t="shared" ref="BM8:BM52" si="8">N8*BL8</f>
        <v>0</v>
      </c>
      <c r="BN8" s="491">
        <f t="shared" ref="BN8:BN52" si="9">AV8*(1.2+AO8+AP8)</f>
        <v>100.8</v>
      </c>
      <c r="BO8" s="392">
        <f t="shared" ref="BO8:BO52" si="10">(AD8*AW8)+(BC8*BE8)+(BF8*BH8)+(BI8*BK8)+(BL8*BN8)</f>
        <v>0</v>
      </c>
      <c r="BP8" s="217">
        <f t="shared" ref="BP8:BP52" si="11">AD8+BC8+BF8+BI8+BL8</f>
        <v>0</v>
      </c>
      <c r="BQ8" s="217">
        <f t="shared" ref="BQ8:BQ52" si="12">N8*BP8</f>
        <v>0</v>
      </c>
      <c r="BR8" s="222">
        <v>709</v>
      </c>
    </row>
    <row r="9" spans="1:298" ht="13.75" customHeight="1" x14ac:dyDescent="0.15">
      <c r="A9" s="51" t="str">
        <f>"BL2"&amp;REPT(0,4-LEN(BR9))&amp;BR9</f>
        <v>BL20354</v>
      </c>
      <c r="B9" s="115" t="s">
        <v>727</v>
      </c>
      <c r="C9" s="54" t="s">
        <v>71</v>
      </c>
      <c r="D9" s="54" t="s">
        <v>5</v>
      </c>
      <c r="E9" s="247"/>
      <c r="F9" s="53" t="s">
        <v>314</v>
      </c>
      <c r="G9" s="53" t="s">
        <v>72</v>
      </c>
      <c r="H9" s="54" t="s">
        <v>73</v>
      </c>
      <c r="I9" s="247" t="s">
        <v>1054</v>
      </c>
      <c r="J9" s="590" t="s">
        <v>1063</v>
      </c>
      <c r="K9" s="590" t="s">
        <v>1057</v>
      </c>
      <c r="L9" s="230" t="s">
        <v>1055</v>
      </c>
      <c r="M9" s="55">
        <v>5.7</v>
      </c>
      <c r="N9" s="51">
        <v>5</v>
      </c>
      <c r="O9" s="217"/>
      <c r="P9" s="217"/>
      <c r="Q9" s="56"/>
      <c r="R9" s="57"/>
      <c r="S9" s="58"/>
      <c r="T9" s="59"/>
      <c r="U9" s="60"/>
      <c r="V9" s="61"/>
      <c r="W9" s="62"/>
      <c r="X9" s="63"/>
      <c r="Y9" s="64"/>
      <c r="Z9" s="65"/>
      <c r="AA9" s="66"/>
      <c r="AB9" s="103"/>
      <c r="AC9" s="103"/>
      <c r="AD9" s="220">
        <f t="shared" ref="AD9:AD72" si="13">SUM(Q9:AC9)</f>
        <v>0</v>
      </c>
      <c r="AE9" s="67">
        <f>N9*AD9</f>
        <v>0</v>
      </c>
      <c r="AF9" s="69"/>
      <c r="AG9" s="69"/>
      <c r="AH9" s="70"/>
      <c r="AI9" s="69"/>
      <c r="AJ9" s="69"/>
      <c r="AK9" s="69"/>
      <c r="AL9" s="495"/>
      <c r="AM9" s="489"/>
      <c r="AN9" s="69">
        <v>154</v>
      </c>
      <c r="AO9" s="70"/>
      <c r="AP9" s="70"/>
      <c r="AQ9" s="70"/>
      <c r="AR9" s="69">
        <v>124</v>
      </c>
      <c r="AS9" s="69"/>
      <c r="AT9" s="493"/>
      <c r="AU9" s="494"/>
      <c r="AV9" s="490">
        <f t="shared" si="1"/>
        <v>124</v>
      </c>
      <c r="AW9" s="490">
        <f t="shared" si="2"/>
        <v>124</v>
      </c>
      <c r="AX9" s="71"/>
      <c r="AY9" s="72"/>
      <c r="AZ9" s="73"/>
      <c r="BA9" s="74"/>
      <c r="BB9" s="75"/>
      <c r="BC9" s="52">
        <f t="shared" si="3"/>
        <v>0</v>
      </c>
      <c r="BD9" s="51">
        <f t="shared" si="4"/>
        <v>0</v>
      </c>
      <c r="BE9" s="491">
        <f t="shared" si="5"/>
        <v>130.20000000000002</v>
      </c>
      <c r="BF9" s="248"/>
      <c r="BG9" s="217">
        <f t="shared" ref="BG9:BG75" si="14">$N9*BF9</f>
        <v>0</v>
      </c>
      <c r="BH9" s="491">
        <f t="shared" ref="BH9:BH74" si="15">$AV9*(1.1+$AO9+$AP9)</f>
        <v>136.4</v>
      </c>
      <c r="BI9" s="103"/>
      <c r="BJ9" s="51">
        <f t="shared" si="6"/>
        <v>0</v>
      </c>
      <c r="BK9" s="491">
        <f t="shared" si="7"/>
        <v>142.6</v>
      </c>
      <c r="BL9" s="103"/>
      <c r="BM9" s="217">
        <f t="shared" si="8"/>
        <v>0</v>
      </c>
      <c r="BN9" s="491">
        <f t="shared" si="9"/>
        <v>148.79999999999998</v>
      </c>
      <c r="BO9" s="392">
        <f t="shared" si="10"/>
        <v>0</v>
      </c>
      <c r="BP9" s="217">
        <f t="shared" si="11"/>
        <v>0</v>
      </c>
      <c r="BQ9" s="51">
        <f t="shared" si="12"/>
        <v>0</v>
      </c>
      <c r="BR9" s="77">
        <v>354</v>
      </c>
    </row>
    <row r="10" spans="1:298" ht="13.75" customHeight="1" x14ac:dyDescent="0.15">
      <c r="A10" s="51" t="str">
        <f>"BL2"&amp;REPT(0,4-LEN(BR10))&amp;BR10</f>
        <v>BL20531</v>
      </c>
      <c r="B10" s="115" t="s">
        <v>727</v>
      </c>
      <c r="C10" s="54" t="s">
        <v>74</v>
      </c>
      <c r="D10" s="54" t="s">
        <v>5</v>
      </c>
      <c r="E10" s="247"/>
      <c r="F10" s="53" t="s">
        <v>54</v>
      </c>
      <c r="G10" s="53" t="s">
        <v>72</v>
      </c>
      <c r="H10" s="54" t="s">
        <v>75</v>
      </c>
      <c r="I10" s="247" t="s">
        <v>1054</v>
      </c>
      <c r="J10" s="590" t="s">
        <v>1063</v>
      </c>
      <c r="K10" s="590" t="s">
        <v>1057</v>
      </c>
      <c r="L10" s="230" t="s">
        <v>1055</v>
      </c>
      <c r="M10" s="55">
        <v>17.574999999999999</v>
      </c>
      <c r="N10" s="51">
        <v>10</v>
      </c>
      <c r="O10" s="217"/>
      <c r="P10" s="217"/>
      <c r="Q10" s="56"/>
      <c r="R10" s="57"/>
      <c r="S10" s="58"/>
      <c r="T10" s="59"/>
      <c r="U10" s="60"/>
      <c r="V10" s="61"/>
      <c r="W10" s="62"/>
      <c r="X10" s="63"/>
      <c r="Y10" s="64"/>
      <c r="Z10" s="65"/>
      <c r="AA10" s="66"/>
      <c r="AB10" s="103"/>
      <c r="AC10" s="103"/>
      <c r="AD10" s="220">
        <f t="shared" si="13"/>
        <v>0</v>
      </c>
      <c r="AE10" s="67">
        <f>N10*AD10</f>
        <v>0</v>
      </c>
      <c r="AF10" s="69"/>
      <c r="AG10" s="69"/>
      <c r="AH10" s="70"/>
      <c r="AI10" s="69"/>
      <c r="AJ10" s="69"/>
      <c r="AK10" s="69"/>
      <c r="AL10" s="495"/>
      <c r="AM10" s="489"/>
      <c r="AN10" s="69">
        <v>344</v>
      </c>
      <c r="AO10" s="70"/>
      <c r="AP10" s="70"/>
      <c r="AQ10" s="70"/>
      <c r="AR10" s="69">
        <v>279</v>
      </c>
      <c r="AS10" s="69"/>
      <c r="AT10" s="493"/>
      <c r="AU10" s="494"/>
      <c r="AV10" s="490">
        <f t="shared" si="1"/>
        <v>279</v>
      </c>
      <c r="AW10" s="490">
        <f t="shared" si="2"/>
        <v>279</v>
      </c>
      <c r="AX10" s="71"/>
      <c r="AY10" s="72"/>
      <c r="AZ10" s="73"/>
      <c r="BA10" s="74"/>
      <c r="BB10" s="75"/>
      <c r="BC10" s="52">
        <f t="shared" si="3"/>
        <v>0</v>
      </c>
      <c r="BD10" s="51">
        <f t="shared" si="4"/>
        <v>0</v>
      </c>
      <c r="BE10" s="491">
        <f t="shared" si="5"/>
        <v>292.95</v>
      </c>
      <c r="BF10" s="248"/>
      <c r="BG10" s="217">
        <f t="shared" si="14"/>
        <v>0</v>
      </c>
      <c r="BH10" s="491">
        <f t="shared" si="15"/>
        <v>306.90000000000003</v>
      </c>
      <c r="BI10" s="103"/>
      <c r="BJ10" s="51">
        <f t="shared" si="6"/>
        <v>0</v>
      </c>
      <c r="BK10" s="491">
        <f t="shared" si="7"/>
        <v>320.84999999999997</v>
      </c>
      <c r="BL10" s="103"/>
      <c r="BM10" s="217">
        <f t="shared" si="8"/>
        <v>0</v>
      </c>
      <c r="BN10" s="491">
        <f t="shared" si="9"/>
        <v>334.8</v>
      </c>
      <c r="BO10" s="392">
        <f t="shared" si="10"/>
        <v>0</v>
      </c>
      <c r="BP10" s="217">
        <f t="shared" si="11"/>
        <v>0</v>
      </c>
      <c r="BQ10" s="51">
        <f t="shared" si="12"/>
        <v>0</v>
      </c>
      <c r="BR10" s="77">
        <v>531</v>
      </c>
    </row>
    <row r="11" spans="1:298" ht="13.75" customHeight="1" x14ac:dyDescent="0.15">
      <c r="A11" s="51" t="str">
        <f t="shared" ref="A11" si="16">"BL2"&amp;REPT(0,4-LEN(BR11))&amp;BR11</f>
        <v>BL20702</v>
      </c>
      <c r="B11" s="115" t="s">
        <v>727</v>
      </c>
      <c r="C11" s="54" t="s">
        <v>77</v>
      </c>
      <c r="D11" s="54" t="s">
        <v>5</v>
      </c>
      <c r="E11" s="247"/>
      <c r="F11" s="53" t="s">
        <v>311</v>
      </c>
      <c r="G11" s="54" t="s">
        <v>69</v>
      </c>
      <c r="H11" s="54" t="s">
        <v>70</v>
      </c>
      <c r="I11" s="247" t="s">
        <v>1054</v>
      </c>
      <c r="J11" s="590" t="s">
        <v>1063</v>
      </c>
      <c r="K11" s="590" t="s">
        <v>1057</v>
      </c>
      <c r="L11" s="230" t="s">
        <v>1055</v>
      </c>
      <c r="M11" s="55">
        <v>2.7</v>
      </c>
      <c r="N11" s="51">
        <v>10</v>
      </c>
      <c r="O11" s="217"/>
      <c r="P11" s="217"/>
      <c r="Q11" s="56"/>
      <c r="R11" s="57"/>
      <c r="S11" s="58"/>
      <c r="T11" s="59"/>
      <c r="U11" s="60"/>
      <c r="V11" s="61"/>
      <c r="W11" s="62"/>
      <c r="X11" s="63"/>
      <c r="Y11" s="64"/>
      <c r="Z11" s="65"/>
      <c r="AA11" s="66"/>
      <c r="AB11" s="103"/>
      <c r="AC11" s="103"/>
      <c r="AD11" s="220">
        <f t="shared" si="13"/>
        <v>0</v>
      </c>
      <c r="AE11" s="67">
        <f t="shared" ref="AE11" si="17">N11*AD11</f>
        <v>0</v>
      </c>
      <c r="AF11" s="69"/>
      <c r="AG11" s="69"/>
      <c r="AH11" s="70"/>
      <c r="AI11" s="69"/>
      <c r="AJ11" s="69"/>
      <c r="AK11" s="69"/>
      <c r="AL11" s="495"/>
      <c r="AM11" s="489"/>
      <c r="AN11" s="69">
        <v>104</v>
      </c>
      <c r="AO11" s="70"/>
      <c r="AP11" s="70"/>
      <c r="AQ11" s="70"/>
      <c r="AR11" s="69">
        <v>84</v>
      </c>
      <c r="AS11" s="69"/>
      <c r="AT11" s="493"/>
      <c r="AU11" s="494"/>
      <c r="AV11" s="490">
        <f t="shared" si="1"/>
        <v>84</v>
      </c>
      <c r="AW11" s="490">
        <f t="shared" si="2"/>
        <v>84</v>
      </c>
      <c r="AX11" s="71"/>
      <c r="AY11" s="72"/>
      <c r="AZ11" s="73"/>
      <c r="BA11" s="74"/>
      <c r="BB11" s="75"/>
      <c r="BC11" s="52">
        <f t="shared" si="3"/>
        <v>0</v>
      </c>
      <c r="BD11" s="51">
        <f t="shared" si="4"/>
        <v>0</v>
      </c>
      <c r="BE11" s="491">
        <f t="shared" si="5"/>
        <v>88.2</v>
      </c>
      <c r="BF11" s="248"/>
      <c r="BG11" s="217">
        <f t="shared" si="14"/>
        <v>0</v>
      </c>
      <c r="BH11" s="491">
        <f t="shared" si="15"/>
        <v>92.4</v>
      </c>
      <c r="BI11" s="103"/>
      <c r="BJ11" s="51">
        <f t="shared" si="6"/>
        <v>0</v>
      </c>
      <c r="BK11" s="491">
        <f t="shared" si="7"/>
        <v>96.6</v>
      </c>
      <c r="BL11" s="103"/>
      <c r="BM11" s="217">
        <f t="shared" si="8"/>
        <v>0</v>
      </c>
      <c r="BN11" s="491">
        <f t="shared" si="9"/>
        <v>100.8</v>
      </c>
      <c r="BO11" s="392">
        <f t="shared" si="10"/>
        <v>0</v>
      </c>
      <c r="BP11" s="217">
        <f t="shared" si="11"/>
        <v>0</v>
      </c>
      <c r="BQ11" s="51">
        <f t="shared" si="12"/>
        <v>0</v>
      </c>
      <c r="BR11" s="77">
        <v>702</v>
      </c>
    </row>
    <row r="12" spans="1:298" ht="13.75" customHeight="1" x14ac:dyDescent="0.15">
      <c r="A12" s="51" t="str">
        <f>"BL2"&amp;REPT(0,4-LEN(BR12))&amp;BR12</f>
        <v>BL20701</v>
      </c>
      <c r="B12" s="115" t="s">
        <v>727</v>
      </c>
      <c r="C12" s="54" t="s">
        <v>79</v>
      </c>
      <c r="D12" s="54" t="s">
        <v>5</v>
      </c>
      <c r="E12" s="247"/>
      <c r="F12" s="53" t="s">
        <v>54</v>
      </c>
      <c r="G12" s="54" t="s">
        <v>69</v>
      </c>
      <c r="H12" s="54" t="s">
        <v>75</v>
      </c>
      <c r="I12" s="247" t="s">
        <v>1054</v>
      </c>
      <c r="J12" s="590" t="s">
        <v>1063</v>
      </c>
      <c r="K12" s="590" t="s">
        <v>1057</v>
      </c>
      <c r="L12" s="230" t="s">
        <v>1055</v>
      </c>
      <c r="M12" s="55">
        <v>7</v>
      </c>
      <c r="N12" s="51">
        <v>10</v>
      </c>
      <c r="O12" s="217"/>
      <c r="P12" s="217"/>
      <c r="Q12" s="56"/>
      <c r="R12" s="57"/>
      <c r="S12" s="58"/>
      <c r="T12" s="59"/>
      <c r="U12" s="60"/>
      <c r="V12" s="61"/>
      <c r="W12" s="62"/>
      <c r="X12" s="63"/>
      <c r="Y12" s="64"/>
      <c r="Z12" s="65"/>
      <c r="AA12" s="66"/>
      <c r="AB12" s="103"/>
      <c r="AC12" s="103"/>
      <c r="AD12" s="220">
        <f t="shared" si="13"/>
        <v>0</v>
      </c>
      <c r="AE12" s="67">
        <f>N12*AD12</f>
        <v>0</v>
      </c>
      <c r="AF12" s="69"/>
      <c r="AG12" s="69"/>
      <c r="AH12" s="70"/>
      <c r="AI12" s="69"/>
      <c r="AJ12" s="69"/>
      <c r="AK12" s="69"/>
      <c r="AL12" s="495"/>
      <c r="AM12" s="489"/>
      <c r="AN12" s="69">
        <v>204</v>
      </c>
      <c r="AO12" s="70"/>
      <c r="AP12" s="70"/>
      <c r="AQ12" s="70"/>
      <c r="AR12" s="69">
        <v>164</v>
      </c>
      <c r="AS12" s="69"/>
      <c r="AT12" s="493"/>
      <c r="AU12" s="494"/>
      <c r="AV12" s="490">
        <f t="shared" si="1"/>
        <v>164</v>
      </c>
      <c r="AW12" s="490">
        <f t="shared" si="2"/>
        <v>164</v>
      </c>
      <c r="AX12" s="71"/>
      <c r="AY12" s="72"/>
      <c r="AZ12" s="73"/>
      <c r="BA12" s="74"/>
      <c r="BB12" s="75"/>
      <c r="BC12" s="52">
        <f t="shared" si="3"/>
        <v>0</v>
      </c>
      <c r="BD12" s="51">
        <f t="shared" si="4"/>
        <v>0</v>
      </c>
      <c r="BE12" s="491">
        <f t="shared" si="5"/>
        <v>172.20000000000002</v>
      </c>
      <c r="BF12" s="248"/>
      <c r="BG12" s="217">
        <f t="shared" si="14"/>
        <v>0</v>
      </c>
      <c r="BH12" s="491">
        <f t="shared" si="15"/>
        <v>180.4</v>
      </c>
      <c r="BI12" s="103"/>
      <c r="BJ12" s="51">
        <f t="shared" si="6"/>
        <v>0</v>
      </c>
      <c r="BK12" s="491">
        <f t="shared" si="7"/>
        <v>188.6</v>
      </c>
      <c r="BL12" s="103"/>
      <c r="BM12" s="217">
        <f t="shared" si="8"/>
        <v>0</v>
      </c>
      <c r="BN12" s="491">
        <f t="shared" si="9"/>
        <v>196.79999999999998</v>
      </c>
      <c r="BO12" s="392">
        <f t="shared" si="10"/>
        <v>0</v>
      </c>
      <c r="BP12" s="217">
        <f t="shared" si="11"/>
        <v>0</v>
      </c>
      <c r="BQ12" s="51">
        <f t="shared" si="12"/>
        <v>0</v>
      </c>
      <c r="BR12" s="77">
        <v>701</v>
      </c>
    </row>
    <row r="13" spans="1:298" ht="13.75" customHeight="1" x14ac:dyDescent="0.15">
      <c r="A13" s="51" t="str">
        <f>"BL2"&amp;REPT(0,4-LEN(BR13))&amp;BR13</f>
        <v>BL20746</v>
      </c>
      <c r="B13" s="115" t="s">
        <v>727</v>
      </c>
      <c r="C13" s="54" t="s">
        <v>99</v>
      </c>
      <c r="D13" s="54" t="s">
        <v>5</v>
      </c>
      <c r="E13" s="247"/>
      <c r="F13" s="53" t="s">
        <v>100</v>
      </c>
      <c r="G13" s="53" t="s">
        <v>69</v>
      </c>
      <c r="H13" s="54" t="s">
        <v>91</v>
      </c>
      <c r="I13" s="247" t="s">
        <v>1054</v>
      </c>
      <c r="J13" s="590" t="s">
        <v>1063</v>
      </c>
      <c r="K13" s="590" t="s">
        <v>1057</v>
      </c>
      <c r="L13" s="230" t="s">
        <v>1055</v>
      </c>
      <c r="M13" s="55">
        <v>2.66</v>
      </c>
      <c r="N13" s="51">
        <v>10</v>
      </c>
      <c r="O13" s="217"/>
      <c r="P13" s="217"/>
      <c r="Q13" s="56"/>
      <c r="R13" s="57"/>
      <c r="S13" s="58"/>
      <c r="T13" s="59"/>
      <c r="U13" s="60"/>
      <c r="V13" s="61"/>
      <c r="W13" s="62"/>
      <c r="X13" s="63"/>
      <c r="Y13" s="64"/>
      <c r="Z13" s="65"/>
      <c r="AA13" s="66"/>
      <c r="AB13" s="103"/>
      <c r="AC13" s="103"/>
      <c r="AD13" s="220">
        <f t="shared" si="13"/>
        <v>0</v>
      </c>
      <c r="AE13" s="67">
        <f>N13*AD13</f>
        <v>0</v>
      </c>
      <c r="AF13" s="69"/>
      <c r="AG13" s="69"/>
      <c r="AH13" s="70"/>
      <c r="AI13" s="69"/>
      <c r="AJ13" s="69"/>
      <c r="AK13" s="69"/>
      <c r="AL13" s="495"/>
      <c r="AM13" s="489"/>
      <c r="AN13" s="69">
        <v>109</v>
      </c>
      <c r="AO13" s="70"/>
      <c r="AP13" s="70"/>
      <c r="AQ13" s="70"/>
      <c r="AR13" s="69">
        <v>89</v>
      </c>
      <c r="AS13" s="69"/>
      <c r="AT13" s="493"/>
      <c r="AU13" s="494"/>
      <c r="AV13" s="490">
        <f t="shared" si="1"/>
        <v>89</v>
      </c>
      <c r="AW13" s="490">
        <f t="shared" si="2"/>
        <v>89</v>
      </c>
      <c r="AX13" s="71"/>
      <c r="AY13" s="72"/>
      <c r="AZ13" s="73"/>
      <c r="BA13" s="74"/>
      <c r="BB13" s="75"/>
      <c r="BC13" s="52">
        <f t="shared" si="3"/>
        <v>0</v>
      </c>
      <c r="BD13" s="51">
        <f t="shared" si="4"/>
        <v>0</v>
      </c>
      <c r="BE13" s="491">
        <f t="shared" si="5"/>
        <v>93.45</v>
      </c>
      <c r="BF13" s="248"/>
      <c r="BG13" s="217">
        <f t="shared" si="14"/>
        <v>0</v>
      </c>
      <c r="BH13" s="491">
        <f t="shared" si="15"/>
        <v>97.9</v>
      </c>
      <c r="BI13" s="103"/>
      <c r="BJ13" s="51">
        <f t="shared" si="6"/>
        <v>0</v>
      </c>
      <c r="BK13" s="491">
        <f t="shared" si="7"/>
        <v>102.35</v>
      </c>
      <c r="BL13" s="103"/>
      <c r="BM13" s="217">
        <f t="shared" si="8"/>
        <v>0</v>
      </c>
      <c r="BN13" s="491">
        <f t="shared" si="9"/>
        <v>106.8</v>
      </c>
      <c r="BO13" s="392">
        <f t="shared" si="10"/>
        <v>0</v>
      </c>
      <c r="BP13" s="217">
        <f t="shared" si="11"/>
        <v>0</v>
      </c>
      <c r="BQ13" s="51">
        <f t="shared" si="12"/>
        <v>0</v>
      </c>
      <c r="BR13" s="77">
        <v>746</v>
      </c>
    </row>
    <row r="14" spans="1:298" ht="13.75" customHeight="1" x14ac:dyDescent="0.15">
      <c r="A14" s="51" t="str">
        <f>"BL2"&amp;REPT(0,4-LEN(BR14))&amp;BR14</f>
        <v>BL20708</v>
      </c>
      <c r="B14" s="115" t="s">
        <v>727</v>
      </c>
      <c r="C14" s="54" t="s">
        <v>359</v>
      </c>
      <c r="D14" s="54" t="s">
        <v>5</v>
      </c>
      <c r="E14" s="247"/>
      <c r="F14" s="53" t="s">
        <v>55</v>
      </c>
      <c r="G14" s="53" t="s">
        <v>72</v>
      </c>
      <c r="H14" s="54" t="s">
        <v>70</v>
      </c>
      <c r="I14" s="247" t="s">
        <v>1054</v>
      </c>
      <c r="J14" s="590" t="s">
        <v>1063</v>
      </c>
      <c r="K14" s="590" t="s">
        <v>1057</v>
      </c>
      <c r="L14" s="230" t="s">
        <v>1055</v>
      </c>
      <c r="M14" s="55">
        <v>3.3730000000000002</v>
      </c>
      <c r="N14" s="51">
        <v>5</v>
      </c>
      <c r="O14" s="217"/>
      <c r="P14" s="217"/>
      <c r="Q14" s="56"/>
      <c r="R14" s="57"/>
      <c r="S14" s="58"/>
      <c r="T14" s="59"/>
      <c r="U14" s="60"/>
      <c r="V14" s="61"/>
      <c r="W14" s="62"/>
      <c r="X14" s="63"/>
      <c r="Y14" s="64"/>
      <c r="Z14" s="65"/>
      <c r="AA14" s="66"/>
      <c r="AB14" s="103"/>
      <c r="AC14" s="103"/>
      <c r="AD14" s="220">
        <f t="shared" si="13"/>
        <v>0</v>
      </c>
      <c r="AE14" s="67">
        <f>N14*AD14</f>
        <v>0</v>
      </c>
      <c r="AF14" s="69"/>
      <c r="AG14" s="69"/>
      <c r="AH14" s="70"/>
      <c r="AI14" s="69"/>
      <c r="AJ14" s="69"/>
      <c r="AK14" s="69"/>
      <c r="AL14" s="495"/>
      <c r="AM14" s="489"/>
      <c r="AN14" s="69">
        <v>134</v>
      </c>
      <c r="AO14" s="70"/>
      <c r="AP14" s="70"/>
      <c r="AQ14" s="70"/>
      <c r="AR14" s="69">
        <v>109</v>
      </c>
      <c r="AS14" s="69"/>
      <c r="AT14" s="493"/>
      <c r="AU14" s="494"/>
      <c r="AV14" s="490">
        <f t="shared" si="1"/>
        <v>109</v>
      </c>
      <c r="AW14" s="490">
        <f t="shared" si="2"/>
        <v>109</v>
      </c>
      <c r="AX14" s="71"/>
      <c r="AY14" s="72"/>
      <c r="AZ14" s="73"/>
      <c r="BA14" s="74"/>
      <c r="BB14" s="75"/>
      <c r="BC14" s="52">
        <f t="shared" si="3"/>
        <v>0</v>
      </c>
      <c r="BD14" s="51">
        <f t="shared" si="4"/>
        <v>0</v>
      </c>
      <c r="BE14" s="491">
        <f t="shared" si="5"/>
        <v>114.45</v>
      </c>
      <c r="BF14" s="248"/>
      <c r="BG14" s="217">
        <f t="shared" si="14"/>
        <v>0</v>
      </c>
      <c r="BH14" s="491">
        <f t="shared" si="15"/>
        <v>119.9</v>
      </c>
      <c r="BI14" s="103"/>
      <c r="BJ14" s="51">
        <f t="shared" si="6"/>
        <v>0</v>
      </c>
      <c r="BK14" s="491">
        <f t="shared" si="7"/>
        <v>125.35</v>
      </c>
      <c r="BL14" s="103"/>
      <c r="BM14" s="217">
        <f t="shared" si="8"/>
        <v>0</v>
      </c>
      <c r="BN14" s="491">
        <f t="shared" si="9"/>
        <v>130.79999999999998</v>
      </c>
      <c r="BO14" s="392">
        <f t="shared" si="10"/>
        <v>0</v>
      </c>
      <c r="BP14" s="217">
        <f t="shared" si="11"/>
        <v>0</v>
      </c>
      <c r="BQ14" s="51">
        <f t="shared" si="12"/>
        <v>0</v>
      </c>
      <c r="BR14" s="77">
        <v>708</v>
      </c>
    </row>
    <row r="15" spans="1:298" ht="13.75" customHeight="1" x14ac:dyDescent="0.15">
      <c r="A15" s="51" t="str">
        <f t="shared" ref="A15" si="18">"BL2"&amp;REPT(0,4-LEN(BR15))&amp;BR15</f>
        <v>BL20711</v>
      </c>
      <c r="B15" s="115" t="s">
        <v>727</v>
      </c>
      <c r="C15" s="54" t="s">
        <v>96</v>
      </c>
      <c r="D15" s="54" t="s">
        <v>5</v>
      </c>
      <c r="E15" s="247"/>
      <c r="F15" s="53" t="s">
        <v>58</v>
      </c>
      <c r="G15" s="53" t="s">
        <v>72</v>
      </c>
      <c r="H15" s="54" t="s">
        <v>70</v>
      </c>
      <c r="I15" s="247" t="s">
        <v>1054</v>
      </c>
      <c r="J15" s="590" t="s">
        <v>1063</v>
      </c>
      <c r="K15" s="590" t="s">
        <v>1057</v>
      </c>
      <c r="L15" s="230" t="s">
        <v>1055</v>
      </c>
      <c r="M15" s="55">
        <v>6.53</v>
      </c>
      <c r="N15" s="51">
        <v>10</v>
      </c>
      <c r="O15" s="217"/>
      <c r="P15" s="217"/>
      <c r="Q15" s="56"/>
      <c r="R15" s="57"/>
      <c r="S15" s="58"/>
      <c r="T15" s="59"/>
      <c r="U15" s="60"/>
      <c r="V15" s="61"/>
      <c r="W15" s="62"/>
      <c r="X15" s="63"/>
      <c r="Y15" s="64"/>
      <c r="Z15" s="65"/>
      <c r="AA15" s="66"/>
      <c r="AB15" s="103"/>
      <c r="AC15" s="103"/>
      <c r="AD15" s="220">
        <f t="shared" si="13"/>
        <v>0</v>
      </c>
      <c r="AE15" s="67">
        <f t="shared" ref="AE15" si="19">N15*AD15</f>
        <v>0</v>
      </c>
      <c r="AF15" s="69"/>
      <c r="AG15" s="69"/>
      <c r="AH15" s="70"/>
      <c r="AI15" s="69"/>
      <c r="AJ15" s="69"/>
      <c r="AK15" s="69"/>
      <c r="AL15" s="495"/>
      <c r="AM15" s="489"/>
      <c r="AN15" s="69">
        <v>164</v>
      </c>
      <c r="AO15" s="70"/>
      <c r="AP15" s="70"/>
      <c r="AQ15" s="70"/>
      <c r="AR15" s="69">
        <v>134</v>
      </c>
      <c r="AS15" s="69"/>
      <c r="AT15" s="493"/>
      <c r="AU15" s="494"/>
      <c r="AV15" s="490">
        <f t="shared" si="1"/>
        <v>134</v>
      </c>
      <c r="AW15" s="490">
        <f t="shared" si="2"/>
        <v>134</v>
      </c>
      <c r="AX15" s="71"/>
      <c r="AY15" s="72"/>
      <c r="AZ15" s="73"/>
      <c r="BA15" s="74"/>
      <c r="BB15" s="75"/>
      <c r="BC15" s="52">
        <f t="shared" si="3"/>
        <v>0</v>
      </c>
      <c r="BD15" s="51">
        <f t="shared" si="4"/>
        <v>0</v>
      </c>
      <c r="BE15" s="491">
        <f t="shared" si="5"/>
        <v>140.70000000000002</v>
      </c>
      <c r="BF15" s="248"/>
      <c r="BG15" s="217">
        <f t="shared" si="14"/>
        <v>0</v>
      </c>
      <c r="BH15" s="491">
        <f t="shared" si="15"/>
        <v>147.4</v>
      </c>
      <c r="BI15" s="103"/>
      <c r="BJ15" s="51">
        <f t="shared" si="6"/>
        <v>0</v>
      </c>
      <c r="BK15" s="491">
        <f t="shared" si="7"/>
        <v>154.1</v>
      </c>
      <c r="BL15" s="103"/>
      <c r="BM15" s="217">
        <f t="shared" si="8"/>
        <v>0</v>
      </c>
      <c r="BN15" s="491">
        <f t="shared" si="9"/>
        <v>160.79999999999998</v>
      </c>
      <c r="BO15" s="392">
        <f t="shared" si="10"/>
        <v>0</v>
      </c>
      <c r="BP15" s="217">
        <f t="shared" si="11"/>
        <v>0</v>
      </c>
      <c r="BQ15" s="51">
        <f t="shared" si="12"/>
        <v>0</v>
      </c>
      <c r="BR15" s="77">
        <v>711</v>
      </c>
    </row>
    <row r="16" spans="1:298" ht="13.75" customHeight="1" x14ac:dyDescent="0.15">
      <c r="A16" s="51" t="str">
        <f>"BL2"&amp;REPT(0,4-LEN(BR16))&amp;BR16</f>
        <v>BL20314</v>
      </c>
      <c r="B16" s="115" t="s">
        <v>727</v>
      </c>
      <c r="C16" s="54" t="s">
        <v>97</v>
      </c>
      <c r="D16" s="54" t="s">
        <v>5</v>
      </c>
      <c r="E16" s="247"/>
      <c r="F16" s="53" t="s">
        <v>60</v>
      </c>
      <c r="G16" s="53" t="s">
        <v>63</v>
      </c>
      <c r="H16" s="54" t="s">
        <v>70</v>
      </c>
      <c r="I16" s="247" t="s">
        <v>1054</v>
      </c>
      <c r="J16" s="590" t="s">
        <v>1063</v>
      </c>
      <c r="K16" s="590" t="s">
        <v>1057</v>
      </c>
      <c r="L16" s="230" t="s">
        <v>1055</v>
      </c>
      <c r="M16" s="55">
        <v>1.0306</v>
      </c>
      <c r="N16" s="51">
        <v>20</v>
      </c>
      <c r="O16" s="217"/>
      <c r="P16" s="217"/>
      <c r="Q16" s="56"/>
      <c r="R16" s="57"/>
      <c r="S16" s="58"/>
      <c r="T16" s="59"/>
      <c r="U16" s="60"/>
      <c r="V16" s="61"/>
      <c r="W16" s="62"/>
      <c r="X16" s="63"/>
      <c r="Y16" s="64"/>
      <c r="Z16" s="65"/>
      <c r="AA16" s="66"/>
      <c r="AB16" s="103"/>
      <c r="AC16" s="103"/>
      <c r="AD16" s="220">
        <f t="shared" si="13"/>
        <v>0</v>
      </c>
      <c r="AE16" s="67">
        <f>N16*AD16</f>
        <v>0</v>
      </c>
      <c r="AF16" s="69"/>
      <c r="AG16" s="69"/>
      <c r="AH16" s="70"/>
      <c r="AI16" s="69"/>
      <c r="AJ16" s="69"/>
      <c r="AK16" s="69"/>
      <c r="AL16" s="495"/>
      <c r="AM16" s="489"/>
      <c r="AN16" s="69">
        <v>74</v>
      </c>
      <c r="AO16" s="70"/>
      <c r="AP16" s="70"/>
      <c r="AQ16" s="70"/>
      <c r="AR16" s="69">
        <v>59</v>
      </c>
      <c r="AS16" s="69"/>
      <c r="AT16" s="493"/>
      <c r="AU16" s="494"/>
      <c r="AV16" s="490">
        <f t="shared" si="1"/>
        <v>59</v>
      </c>
      <c r="AW16" s="490">
        <f t="shared" si="2"/>
        <v>59</v>
      </c>
      <c r="AX16" s="71"/>
      <c r="AY16" s="72"/>
      <c r="AZ16" s="73"/>
      <c r="BA16" s="74"/>
      <c r="BB16" s="75"/>
      <c r="BC16" s="52">
        <f t="shared" si="3"/>
        <v>0</v>
      </c>
      <c r="BD16" s="51">
        <f t="shared" si="4"/>
        <v>0</v>
      </c>
      <c r="BE16" s="491">
        <f t="shared" si="5"/>
        <v>61.95</v>
      </c>
      <c r="BF16" s="248"/>
      <c r="BG16" s="217">
        <f t="shared" si="14"/>
        <v>0</v>
      </c>
      <c r="BH16" s="491">
        <f t="shared" si="15"/>
        <v>64.900000000000006</v>
      </c>
      <c r="BI16" s="103"/>
      <c r="BJ16" s="51">
        <f t="shared" si="6"/>
        <v>0</v>
      </c>
      <c r="BK16" s="491">
        <f t="shared" si="7"/>
        <v>67.849999999999994</v>
      </c>
      <c r="BL16" s="103"/>
      <c r="BM16" s="217">
        <f t="shared" si="8"/>
        <v>0</v>
      </c>
      <c r="BN16" s="491">
        <f t="shared" si="9"/>
        <v>70.8</v>
      </c>
      <c r="BO16" s="392">
        <f t="shared" si="10"/>
        <v>0</v>
      </c>
      <c r="BP16" s="217">
        <f t="shared" si="11"/>
        <v>0</v>
      </c>
      <c r="BQ16" s="51">
        <f t="shared" si="12"/>
        <v>0</v>
      </c>
      <c r="BR16" s="77">
        <v>314</v>
      </c>
    </row>
    <row r="17" spans="1:70" ht="13.75" customHeight="1" x14ac:dyDescent="0.15">
      <c r="A17" s="51" t="str">
        <f>"BL2"&amp;REPT(0,4-LEN(BR17))&amp;BR17</f>
        <v>BL20710</v>
      </c>
      <c r="B17" s="115" t="s">
        <v>727</v>
      </c>
      <c r="C17" s="54" t="s">
        <v>98</v>
      </c>
      <c r="D17" s="54" t="s">
        <v>5</v>
      </c>
      <c r="E17" s="247"/>
      <c r="F17" s="53" t="s">
        <v>57</v>
      </c>
      <c r="G17" s="53" t="s">
        <v>72</v>
      </c>
      <c r="H17" s="54" t="s">
        <v>91</v>
      </c>
      <c r="I17" s="247" t="s">
        <v>1054</v>
      </c>
      <c r="J17" s="590" t="s">
        <v>1063</v>
      </c>
      <c r="K17" s="590" t="s">
        <v>1057</v>
      </c>
      <c r="L17" s="230" t="s">
        <v>1055</v>
      </c>
      <c r="M17" s="55">
        <v>20.677</v>
      </c>
      <c r="N17" s="51">
        <v>10</v>
      </c>
      <c r="O17" s="217"/>
      <c r="P17" s="217"/>
      <c r="Q17" s="56"/>
      <c r="R17" s="57"/>
      <c r="S17" s="58"/>
      <c r="T17" s="59"/>
      <c r="U17" s="60"/>
      <c r="V17" s="61"/>
      <c r="W17" s="62"/>
      <c r="X17" s="63"/>
      <c r="Y17" s="64"/>
      <c r="Z17" s="65"/>
      <c r="AA17" s="66"/>
      <c r="AB17" s="103"/>
      <c r="AC17" s="103"/>
      <c r="AD17" s="220">
        <f t="shared" si="13"/>
        <v>0</v>
      </c>
      <c r="AE17" s="67">
        <f>N17*AD17</f>
        <v>0</v>
      </c>
      <c r="AF17" s="69"/>
      <c r="AG17" s="69"/>
      <c r="AH17" s="70"/>
      <c r="AI17" s="69"/>
      <c r="AJ17" s="69"/>
      <c r="AK17" s="69"/>
      <c r="AL17" s="495"/>
      <c r="AM17" s="489"/>
      <c r="AN17" s="69">
        <v>389</v>
      </c>
      <c r="AO17" s="70"/>
      <c r="AP17" s="70"/>
      <c r="AQ17" s="70"/>
      <c r="AR17" s="69">
        <v>319</v>
      </c>
      <c r="AS17" s="69"/>
      <c r="AT17" s="493"/>
      <c r="AU17" s="494"/>
      <c r="AV17" s="490">
        <f t="shared" si="1"/>
        <v>319</v>
      </c>
      <c r="AW17" s="490">
        <f t="shared" si="2"/>
        <v>319</v>
      </c>
      <c r="AX17" s="71"/>
      <c r="AY17" s="72"/>
      <c r="AZ17" s="73"/>
      <c r="BA17" s="74"/>
      <c r="BB17" s="75"/>
      <c r="BC17" s="52">
        <f t="shared" si="3"/>
        <v>0</v>
      </c>
      <c r="BD17" s="51">
        <f t="shared" si="4"/>
        <v>0</v>
      </c>
      <c r="BE17" s="491">
        <f t="shared" si="5"/>
        <v>334.95</v>
      </c>
      <c r="BF17" s="248"/>
      <c r="BG17" s="217">
        <f t="shared" si="14"/>
        <v>0</v>
      </c>
      <c r="BH17" s="491">
        <f t="shared" si="15"/>
        <v>350.90000000000003</v>
      </c>
      <c r="BI17" s="103"/>
      <c r="BJ17" s="51">
        <f t="shared" si="6"/>
        <v>0</v>
      </c>
      <c r="BK17" s="491">
        <f t="shared" si="7"/>
        <v>366.84999999999997</v>
      </c>
      <c r="BL17" s="103"/>
      <c r="BM17" s="217">
        <f t="shared" si="8"/>
        <v>0</v>
      </c>
      <c r="BN17" s="491">
        <f t="shared" si="9"/>
        <v>382.8</v>
      </c>
      <c r="BO17" s="392">
        <f t="shared" si="10"/>
        <v>0</v>
      </c>
      <c r="BP17" s="217">
        <f t="shared" si="11"/>
        <v>0</v>
      </c>
      <c r="BQ17" s="51">
        <f t="shared" si="12"/>
        <v>0</v>
      </c>
      <c r="BR17" s="77">
        <v>710</v>
      </c>
    </row>
    <row r="18" spans="1:70" ht="13.75" customHeight="1" x14ac:dyDescent="0.15">
      <c r="A18" s="51" t="str">
        <f>"BL2"&amp;REPT(0,4-LEN(BR18))&amp;BR18</f>
        <v>BL20740</v>
      </c>
      <c r="B18" s="115" t="s">
        <v>76</v>
      </c>
      <c r="C18" s="54" t="s">
        <v>76</v>
      </c>
      <c r="D18" s="54" t="s">
        <v>5</v>
      </c>
      <c r="E18" s="247"/>
      <c r="F18" s="53" t="s">
        <v>63</v>
      </c>
      <c r="G18" s="53" t="s">
        <v>63</v>
      </c>
      <c r="H18" s="54" t="s">
        <v>70</v>
      </c>
      <c r="I18" s="247" t="s">
        <v>1054</v>
      </c>
      <c r="J18" s="590" t="s">
        <v>1063</v>
      </c>
      <c r="K18" s="590" t="s">
        <v>1057</v>
      </c>
      <c r="L18" s="230" t="s">
        <v>1055</v>
      </c>
      <c r="M18" s="55">
        <v>1.4</v>
      </c>
      <c r="N18" s="51">
        <v>10</v>
      </c>
      <c r="O18" s="217"/>
      <c r="P18" s="217"/>
      <c r="Q18" s="56"/>
      <c r="R18" s="57"/>
      <c r="S18" s="58"/>
      <c r="T18" s="59"/>
      <c r="U18" s="60"/>
      <c r="V18" s="61"/>
      <c r="W18" s="62"/>
      <c r="X18" s="63"/>
      <c r="Y18" s="64"/>
      <c r="Z18" s="65"/>
      <c r="AA18" s="66"/>
      <c r="AB18" s="103"/>
      <c r="AC18" s="103"/>
      <c r="AD18" s="220">
        <f t="shared" si="13"/>
        <v>0</v>
      </c>
      <c r="AE18" s="67">
        <f>N18*AD18</f>
        <v>0</v>
      </c>
      <c r="AF18" s="69"/>
      <c r="AG18" s="69"/>
      <c r="AH18" s="70"/>
      <c r="AI18" s="69"/>
      <c r="AJ18" s="69"/>
      <c r="AK18" s="69"/>
      <c r="AL18" s="495"/>
      <c r="AM18" s="489"/>
      <c r="AN18" s="69">
        <v>79</v>
      </c>
      <c r="AO18" s="70"/>
      <c r="AP18" s="70"/>
      <c r="AQ18" s="70"/>
      <c r="AR18" s="69">
        <v>64</v>
      </c>
      <c r="AS18" s="69"/>
      <c r="AT18" s="493"/>
      <c r="AU18" s="494"/>
      <c r="AV18" s="490">
        <f t="shared" si="1"/>
        <v>64</v>
      </c>
      <c r="AW18" s="490">
        <f t="shared" si="2"/>
        <v>64</v>
      </c>
      <c r="AX18" s="71"/>
      <c r="AY18" s="72"/>
      <c r="AZ18" s="73"/>
      <c r="BA18" s="74"/>
      <c r="BB18" s="75"/>
      <c r="BC18" s="52">
        <f t="shared" si="3"/>
        <v>0</v>
      </c>
      <c r="BD18" s="51">
        <f t="shared" si="4"/>
        <v>0</v>
      </c>
      <c r="BE18" s="491">
        <f t="shared" si="5"/>
        <v>67.2</v>
      </c>
      <c r="BF18" s="248"/>
      <c r="BG18" s="217">
        <f t="shared" si="14"/>
        <v>0</v>
      </c>
      <c r="BH18" s="491">
        <f t="shared" si="15"/>
        <v>70.400000000000006</v>
      </c>
      <c r="BI18" s="103"/>
      <c r="BJ18" s="51">
        <f t="shared" si="6"/>
        <v>0</v>
      </c>
      <c r="BK18" s="491">
        <f t="shared" si="7"/>
        <v>73.599999999999994</v>
      </c>
      <c r="BL18" s="103"/>
      <c r="BM18" s="217">
        <f t="shared" si="8"/>
        <v>0</v>
      </c>
      <c r="BN18" s="491">
        <f t="shared" si="9"/>
        <v>76.8</v>
      </c>
      <c r="BO18" s="392">
        <f t="shared" si="10"/>
        <v>0</v>
      </c>
      <c r="BP18" s="217">
        <f t="shared" si="11"/>
        <v>0</v>
      </c>
      <c r="BQ18" s="51">
        <f t="shared" si="12"/>
        <v>0</v>
      </c>
      <c r="BR18" s="77">
        <v>740</v>
      </c>
    </row>
    <row r="19" spans="1:70" ht="13.75" customHeight="1" x14ac:dyDescent="0.15">
      <c r="A19" s="51" t="str">
        <f>"BL2"&amp;REPT(0,4-LEN(BR19))&amp;BR19</f>
        <v>BL20739</v>
      </c>
      <c r="B19" s="115" t="s">
        <v>76</v>
      </c>
      <c r="C19" s="54" t="s">
        <v>80</v>
      </c>
      <c r="D19" s="54" t="s">
        <v>5</v>
      </c>
      <c r="E19" s="247"/>
      <c r="F19" s="53" t="s">
        <v>63</v>
      </c>
      <c r="G19" s="53" t="s">
        <v>63</v>
      </c>
      <c r="H19" s="54" t="s">
        <v>70</v>
      </c>
      <c r="I19" s="247" t="s">
        <v>1054</v>
      </c>
      <c r="J19" s="590" t="s">
        <v>1063</v>
      </c>
      <c r="K19" s="590" t="s">
        <v>1057</v>
      </c>
      <c r="L19" s="230" t="s">
        <v>1055</v>
      </c>
      <c r="M19" s="55">
        <v>1.633</v>
      </c>
      <c r="N19" s="51">
        <v>20</v>
      </c>
      <c r="O19" s="217"/>
      <c r="P19" s="217"/>
      <c r="Q19" s="56"/>
      <c r="R19" s="57"/>
      <c r="S19" s="58"/>
      <c r="T19" s="59"/>
      <c r="U19" s="60"/>
      <c r="V19" s="61"/>
      <c r="W19" s="62"/>
      <c r="X19" s="63"/>
      <c r="Y19" s="64"/>
      <c r="Z19" s="65"/>
      <c r="AA19" s="66"/>
      <c r="AB19" s="103"/>
      <c r="AC19" s="103"/>
      <c r="AD19" s="220">
        <f t="shared" si="13"/>
        <v>0</v>
      </c>
      <c r="AE19" s="67">
        <f>N19*AD19</f>
        <v>0</v>
      </c>
      <c r="AF19" s="69"/>
      <c r="AG19" s="69"/>
      <c r="AH19" s="70"/>
      <c r="AI19" s="69"/>
      <c r="AJ19" s="69"/>
      <c r="AK19" s="69"/>
      <c r="AL19" s="495"/>
      <c r="AM19" s="489"/>
      <c r="AN19" s="69">
        <v>109</v>
      </c>
      <c r="AO19" s="70"/>
      <c r="AP19" s="70"/>
      <c r="AQ19" s="70"/>
      <c r="AR19" s="69">
        <v>89</v>
      </c>
      <c r="AS19" s="69"/>
      <c r="AT19" s="493"/>
      <c r="AU19" s="494"/>
      <c r="AV19" s="490">
        <f t="shared" si="1"/>
        <v>89</v>
      </c>
      <c r="AW19" s="490">
        <f t="shared" si="2"/>
        <v>89</v>
      </c>
      <c r="AX19" s="71"/>
      <c r="AY19" s="72"/>
      <c r="AZ19" s="73"/>
      <c r="BA19" s="74"/>
      <c r="BB19" s="75"/>
      <c r="BC19" s="52">
        <f t="shared" si="3"/>
        <v>0</v>
      </c>
      <c r="BD19" s="51">
        <f t="shared" si="4"/>
        <v>0</v>
      </c>
      <c r="BE19" s="491">
        <f t="shared" si="5"/>
        <v>93.45</v>
      </c>
      <c r="BF19" s="248"/>
      <c r="BG19" s="217">
        <f t="shared" si="14"/>
        <v>0</v>
      </c>
      <c r="BH19" s="491">
        <f t="shared" si="15"/>
        <v>97.9</v>
      </c>
      <c r="BI19" s="103"/>
      <c r="BJ19" s="51">
        <f t="shared" si="6"/>
        <v>0</v>
      </c>
      <c r="BK19" s="491">
        <f t="shared" si="7"/>
        <v>102.35</v>
      </c>
      <c r="BL19" s="103"/>
      <c r="BM19" s="217">
        <f t="shared" si="8"/>
        <v>0</v>
      </c>
      <c r="BN19" s="491">
        <f t="shared" si="9"/>
        <v>106.8</v>
      </c>
      <c r="BO19" s="392">
        <f t="shared" si="10"/>
        <v>0</v>
      </c>
      <c r="BP19" s="217">
        <f t="shared" si="11"/>
        <v>0</v>
      </c>
      <c r="BQ19" s="51">
        <f t="shared" si="12"/>
        <v>0</v>
      </c>
      <c r="BR19" s="77">
        <v>739</v>
      </c>
    </row>
    <row r="20" spans="1:70" ht="13.75" customHeight="1" x14ac:dyDescent="0.15">
      <c r="A20" s="51" t="str">
        <f>"BL2"&amp;REPT(0,4-LEN(BR20))&amp;BR20</f>
        <v>BL20530</v>
      </c>
      <c r="B20" s="115" t="s">
        <v>76</v>
      </c>
      <c r="C20" s="54" t="s">
        <v>85</v>
      </c>
      <c r="D20" s="54" t="s">
        <v>5</v>
      </c>
      <c r="E20" s="247"/>
      <c r="F20" s="54" t="s">
        <v>325</v>
      </c>
      <c r="G20" s="54" t="s">
        <v>86</v>
      </c>
      <c r="H20" s="54" t="s">
        <v>73</v>
      </c>
      <c r="I20" s="247" t="s">
        <v>1054</v>
      </c>
      <c r="J20" s="590" t="s">
        <v>1063</v>
      </c>
      <c r="K20" s="590" t="s">
        <v>1057</v>
      </c>
      <c r="L20" s="230" t="s">
        <v>1055</v>
      </c>
      <c r="M20" s="55">
        <v>2.54</v>
      </c>
      <c r="N20" s="51">
        <v>10</v>
      </c>
      <c r="O20" s="217"/>
      <c r="P20" s="217"/>
      <c r="Q20" s="56"/>
      <c r="R20" s="57"/>
      <c r="S20" s="58"/>
      <c r="T20" s="59"/>
      <c r="U20" s="60"/>
      <c r="V20" s="61"/>
      <c r="W20" s="62"/>
      <c r="X20" s="63"/>
      <c r="Y20" s="64"/>
      <c r="Z20" s="65"/>
      <c r="AA20" s="66"/>
      <c r="AB20" s="103"/>
      <c r="AC20" s="103"/>
      <c r="AD20" s="220">
        <f t="shared" si="13"/>
        <v>0</v>
      </c>
      <c r="AE20" s="67">
        <f>N20*AD20</f>
        <v>0</v>
      </c>
      <c r="AF20" s="69"/>
      <c r="AG20" s="69"/>
      <c r="AH20" s="70"/>
      <c r="AI20" s="69"/>
      <c r="AJ20" s="69"/>
      <c r="AK20" s="69"/>
      <c r="AL20" s="495"/>
      <c r="AM20" s="489"/>
      <c r="AN20" s="69">
        <v>94</v>
      </c>
      <c r="AO20" s="70"/>
      <c r="AP20" s="70"/>
      <c r="AQ20" s="70"/>
      <c r="AR20" s="69">
        <v>74</v>
      </c>
      <c r="AS20" s="69"/>
      <c r="AT20" s="493"/>
      <c r="AU20" s="494"/>
      <c r="AV20" s="490">
        <f t="shared" si="1"/>
        <v>74</v>
      </c>
      <c r="AW20" s="490">
        <f t="shared" si="2"/>
        <v>74</v>
      </c>
      <c r="AX20" s="71"/>
      <c r="AY20" s="72"/>
      <c r="AZ20" s="73"/>
      <c r="BA20" s="74"/>
      <c r="BB20" s="75"/>
      <c r="BC20" s="52">
        <f t="shared" si="3"/>
        <v>0</v>
      </c>
      <c r="BD20" s="51">
        <f t="shared" si="4"/>
        <v>0</v>
      </c>
      <c r="BE20" s="491">
        <f t="shared" si="5"/>
        <v>77.7</v>
      </c>
      <c r="BF20" s="248"/>
      <c r="BG20" s="217">
        <f t="shared" si="14"/>
        <v>0</v>
      </c>
      <c r="BH20" s="491">
        <f t="shared" si="15"/>
        <v>81.400000000000006</v>
      </c>
      <c r="BI20" s="103"/>
      <c r="BJ20" s="51">
        <f t="shared" si="6"/>
        <v>0</v>
      </c>
      <c r="BK20" s="491">
        <f t="shared" si="7"/>
        <v>85.1</v>
      </c>
      <c r="BL20" s="103"/>
      <c r="BM20" s="217">
        <f t="shared" si="8"/>
        <v>0</v>
      </c>
      <c r="BN20" s="491">
        <f t="shared" si="9"/>
        <v>88.8</v>
      </c>
      <c r="BO20" s="392">
        <f t="shared" si="10"/>
        <v>0</v>
      </c>
      <c r="BP20" s="217">
        <f t="shared" si="11"/>
        <v>0</v>
      </c>
      <c r="BQ20" s="51">
        <f t="shared" si="12"/>
        <v>0</v>
      </c>
      <c r="BR20" s="77">
        <v>530</v>
      </c>
    </row>
    <row r="21" spans="1:70" ht="13.75" customHeight="1" x14ac:dyDescent="0.15">
      <c r="A21" s="51" t="str">
        <f t="shared" ref="A21" si="20">"BL2"&amp;REPT(0,4-LEN(BR21))&amp;BR21</f>
        <v>BL21507</v>
      </c>
      <c r="B21" s="115" t="s">
        <v>78</v>
      </c>
      <c r="C21" s="54" t="s">
        <v>342</v>
      </c>
      <c r="D21" s="54" t="s">
        <v>5</v>
      </c>
      <c r="E21" s="247"/>
      <c r="F21" s="53" t="s">
        <v>56</v>
      </c>
      <c r="G21" s="53" t="s">
        <v>72</v>
      </c>
      <c r="H21" s="54" t="s">
        <v>75</v>
      </c>
      <c r="I21" s="247" t="s">
        <v>1054</v>
      </c>
      <c r="J21" s="590" t="s">
        <v>1063</v>
      </c>
      <c r="K21" s="590" t="s">
        <v>1057</v>
      </c>
      <c r="L21" s="230" t="s">
        <v>1055</v>
      </c>
      <c r="M21" s="55">
        <v>7.6050000000000004</v>
      </c>
      <c r="N21" s="51">
        <v>10</v>
      </c>
      <c r="O21" s="217"/>
      <c r="P21" s="217"/>
      <c r="Q21" s="56"/>
      <c r="R21" s="57"/>
      <c r="S21" s="58"/>
      <c r="T21" s="59"/>
      <c r="U21" s="60"/>
      <c r="V21" s="61"/>
      <c r="W21" s="62"/>
      <c r="X21" s="63"/>
      <c r="Y21" s="64"/>
      <c r="Z21" s="65"/>
      <c r="AA21" s="66"/>
      <c r="AB21" s="103"/>
      <c r="AC21" s="103"/>
      <c r="AD21" s="220">
        <f t="shared" si="13"/>
        <v>0</v>
      </c>
      <c r="AE21" s="67">
        <f t="shared" ref="AE21" si="21">N21*AD21</f>
        <v>0</v>
      </c>
      <c r="AF21" s="69"/>
      <c r="AG21" s="69"/>
      <c r="AH21" s="70"/>
      <c r="AI21" s="69"/>
      <c r="AJ21" s="69"/>
      <c r="AK21" s="69"/>
      <c r="AL21" s="495"/>
      <c r="AM21" s="489"/>
      <c r="AN21" s="69">
        <v>194</v>
      </c>
      <c r="AO21" s="70"/>
      <c r="AP21" s="70"/>
      <c r="AQ21" s="70"/>
      <c r="AR21" s="69">
        <v>159</v>
      </c>
      <c r="AS21" s="69"/>
      <c r="AT21" s="493"/>
      <c r="AU21" s="494"/>
      <c r="AV21" s="490">
        <f t="shared" si="1"/>
        <v>159</v>
      </c>
      <c r="AW21" s="490">
        <f t="shared" si="2"/>
        <v>159</v>
      </c>
      <c r="AX21" s="71"/>
      <c r="AY21" s="72"/>
      <c r="AZ21" s="73"/>
      <c r="BA21" s="74"/>
      <c r="BB21" s="75"/>
      <c r="BC21" s="52">
        <f t="shared" si="3"/>
        <v>0</v>
      </c>
      <c r="BD21" s="51">
        <f t="shared" si="4"/>
        <v>0</v>
      </c>
      <c r="BE21" s="491">
        <f t="shared" si="5"/>
        <v>166.95000000000002</v>
      </c>
      <c r="BF21" s="248"/>
      <c r="BG21" s="217">
        <f t="shared" si="14"/>
        <v>0</v>
      </c>
      <c r="BH21" s="491">
        <f t="shared" si="15"/>
        <v>174.9</v>
      </c>
      <c r="BI21" s="103"/>
      <c r="BJ21" s="51">
        <f t="shared" si="6"/>
        <v>0</v>
      </c>
      <c r="BK21" s="491">
        <f t="shared" si="7"/>
        <v>182.85</v>
      </c>
      <c r="BL21" s="103"/>
      <c r="BM21" s="217">
        <f t="shared" si="8"/>
        <v>0</v>
      </c>
      <c r="BN21" s="491">
        <f t="shared" si="9"/>
        <v>190.79999999999998</v>
      </c>
      <c r="BO21" s="392">
        <f t="shared" si="10"/>
        <v>0</v>
      </c>
      <c r="BP21" s="217">
        <f t="shared" si="11"/>
        <v>0</v>
      </c>
      <c r="BQ21" s="51">
        <f t="shared" si="12"/>
        <v>0</v>
      </c>
      <c r="BR21" s="77">
        <v>1507</v>
      </c>
    </row>
    <row r="22" spans="1:70" ht="13.75" customHeight="1" x14ac:dyDescent="0.15">
      <c r="A22" s="51" t="str">
        <f t="shared" ref="A22:A31" si="22">"BL2"&amp;REPT(0,4-LEN(BR22))&amp;BR22</f>
        <v>BL22233</v>
      </c>
      <c r="B22" s="115" t="s">
        <v>78</v>
      </c>
      <c r="C22" s="54" t="s">
        <v>859</v>
      </c>
      <c r="D22" s="54" t="s">
        <v>5</v>
      </c>
      <c r="E22" s="247"/>
      <c r="F22" s="53" t="s">
        <v>56</v>
      </c>
      <c r="G22" s="53" t="s">
        <v>95</v>
      </c>
      <c r="H22" s="54"/>
      <c r="I22" s="247" t="s">
        <v>1054</v>
      </c>
      <c r="J22" s="590" t="s">
        <v>1063</v>
      </c>
      <c r="K22" s="590" t="s">
        <v>1057</v>
      </c>
      <c r="L22" s="230" t="s">
        <v>1055</v>
      </c>
      <c r="M22" s="55">
        <v>8.48</v>
      </c>
      <c r="N22" s="51">
        <v>2</v>
      </c>
      <c r="O22" s="217"/>
      <c r="P22" s="217"/>
      <c r="Q22" s="56"/>
      <c r="R22" s="57"/>
      <c r="S22" s="58"/>
      <c r="T22" s="59"/>
      <c r="U22" s="60"/>
      <c r="V22" s="61"/>
      <c r="W22" s="62"/>
      <c r="X22" s="63"/>
      <c r="Y22" s="64"/>
      <c r="Z22" s="65"/>
      <c r="AA22" s="66"/>
      <c r="AB22" s="103"/>
      <c r="AC22" s="103"/>
      <c r="AD22" s="220">
        <f t="shared" si="13"/>
        <v>0</v>
      </c>
      <c r="AE22" s="67">
        <f t="shared" ref="AE22:AE27" si="23">N22*AD22</f>
        <v>0</v>
      </c>
      <c r="AF22" s="69"/>
      <c r="AG22" s="69"/>
      <c r="AH22" s="70"/>
      <c r="AI22" s="69"/>
      <c r="AJ22" s="69"/>
      <c r="AK22" s="69"/>
      <c r="AL22" s="495"/>
      <c r="AM22" s="489"/>
      <c r="AN22" s="69">
        <v>179</v>
      </c>
      <c r="AO22" s="70"/>
      <c r="AP22" s="70"/>
      <c r="AQ22" s="70"/>
      <c r="AR22" s="69">
        <v>144</v>
      </c>
      <c r="AS22" s="69"/>
      <c r="AT22" s="493"/>
      <c r="AU22" s="494"/>
      <c r="AV22" s="490">
        <f t="shared" si="1"/>
        <v>144</v>
      </c>
      <c r="AW22" s="490">
        <f t="shared" si="2"/>
        <v>144</v>
      </c>
      <c r="AX22" s="71"/>
      <c r="AY22" s="72"/>
      <c r="AZ22" s="73"/>
      <c r="BA22" s="74"/>
      <c r="BB22" s="75"/>
      <c r="BC22" s="52">
        <f t="shared" si="3"/>
        <v>0</v>
      </c>
      <c r="BD22" s="51">
        <f t="shared" si="4"/>
        <v>0</v>
      </c>
      <c r="BE22" s="491">
        <f t="shared" si="5"/>
        <v>151.20000000000002</v>
      </c>
      <c r="BF22" s="248"/>
      <c r="BG22" s="217">
        <f t="shared" si="14"/>
        <v>0</v>
      </c>
      <c r="BH22" s="491">
        <f t="shared" si="15"/>
        <v>158.4</v>
      </c>
      <c r="BI22" s="103"/>
      <c r="BJ22" s="51">
        <f t="shared" si="6"/>
        <v>0</v>
      </c>
      <c r="BK22" s="491">
        <f t="shared" si="7"/>
        <v>165.6</v>
      </c>
      <c r="BL22" s="103"/>
      <c r="BM22" s="217">
        <f t="shared" si="8"/>
        <v>0</v>
      </c>
      <c r="BN22" s="491">
        <f t="shared" si="9"/>
        <v>172.79999999999998</v>
      </c>
      <c r="BO22" s="392">
        <f t="shared" si="10"/>
        <v>0</v>
      </c>
      <c r="BP22" s="217">
        <f t="shared" si="11"/>
        <v>0</v>
      </c>
      <c r="BQ22" s="51">
        <f t="shared" si="12"/>
        <v>0</v>
      </c>
      <c r="BR22" s="77">
        <v>2233</v>
      </c>
    </row>
    <row r="23" spans="1:70" ht="13.75" customHeight="1" x14ac:dyDescent="0.15">
      <c r="A23" s="51" t="str">
        <f t="shared" si="22"/>
        <v>BL22342</v>
      </c>
      <c r="B23" s="115" t="s">
        <v>78</v>
      </c>
      <c r="C23" s="54" t="s">
        <v>780</v>
      </c>
      <c r="D23" s="54" t="s">
        <v>5</v>
      </c>
      <c r="E23" s="247"/>
      <c r="F23" s="53" t="s">
        <v>56</v>
      </c>
      <c r="G23" s="53" t="s">
        <v>95</v>
      </c>
      <c r="H23" s="54"/>
      <c r="I23" s="247" t="s">
        <v>1054</v>
      </c>
      <c r="J23" s="590" t="s">
        <v>1063</v>
      </c>
      <c r="K23" s="590" t="s">
        <v>1057</v>
      </c>
      <c r="L23" s="230" t="s">
        <v>1055</v>
      </c>
      <c r="M23" s="55">
        <v>6.2380000000000004</v>
      </c>
      <c r="N23" s="51">
        <v>2</v>
      </c>
      <c r="O23" s="217"/>
      <c r="P23" s="217"/>
      <c r="Q23" s="56"/>
      <c r="R23" s="57"/>
      <c r="S23" s="58"/>
      <c r="T23" s="59"/>
      <c r="U23" s="60"/>
      <c r="V23" s="61"/>
      <c r="W23" s="62"/>
      <c r="X23" s="63"/>
      <c r="Y23" s="64"/>
      <c r="Z23" s="65"/>
      <c r="AA23" s="66"/>
      <c r="AB23" s="103"/>
      <c r="AC23" s="103"/>
      <c r="AD23" s="220">
        <f t="shared" si="13"/>
        <v>0</v>
      </c>
      <c r="AE23" s="67">
        <f t="shared" si="23"/>
        <v>0</v>
      </c>
      <c r="AF23" s="69"/>
      <c r="AG23" s="69"/>
      <c r="AH23" s="70"/>
      <c r="AI23" s="69"/>
      <c r="AJ23" s="69"/>
      <c r="AK23" s="69"/>
      <c r="AL23" s="495"/>
      <c r="AM23" s="489"/>
      <c r="AN23" s="69">
        <v>149</v>
      </c>
      <c r="AO23" s="70"/>
      <c r="AP23" s="70"/>
      <c r="AQ23" s="70"/>
      <c r="AR23" s="69">
        <v>119</v>
      </c>
      <c r="AS23" s="69"/>
      <c r="AT23" s="493"/>
      <c r="AU23" s="494"/>
      <c r="AV23" s="490">
        <f t="shared" si="1"/>
        <v>119</v>
      </c>
      <c r="AW23" s="490">
        <f t="shared" si="2"/>
        <v>119</v>
      </c>
      <c r="AX23" s="71"/>
      <c r="AY23" s="72"/>
      <c r="AZ23" s="73"/>
      <c r="BA23" s="74"/>
      <c r="BB23" s="75"/>
      <c r="BC23" s="52">
        <f t="shared" si="3"/>
        <v>0</v>
      </c>
      <c r="BD23" s="51">
        <f t="shared" si="4"/>
        <v>0</v>
      </c>
      <c r="BE23" s="491">
        <f t="shared" si="5"/>
        <v>124.95</v>
      </c>
      <c r="BF23" s="248"/>
      <c r="BG23" s="217">
        <f t="shared" si="14"/>
        <v>0</v>
      </c>
      <c r="BH23" s="491">
        <f t="shared" si="15"/>
        <v>130.9</v>
      </c>
      <c r="BI23" s="103"/>
      <c r="BJ23" s="51">
        <f t="shared" si="6"/>
        <v>0</v>
      </c>
      <c r="BK23" s="491">
        <f t="shared" si="7"/>
        <v>136.85</v>
      </c>
      <c r="BL23" s="103"/>
      <c r="BM23" s="217">
        <f t="shared" si="8"/>
        <v>0</v>
      </c>
      <c r="BN23" s="491">
        <f t="shared" si="9"/>
        <v>142.79999999999998</v>
      </c>
      <c r="BO23" s="392">
        <f t="shared" si="10"/>
        <v>0</v>
      </c>
      <c r="BP23" s="217">
        <f t="shared" si="11"/>
        <v>0</v>
      </c>
      <c r="BQ23" s="51">
        <f t="shared" si="12"/>
        <v>0</v>
      </c>
      <c r="BR23" s="77">
        <v>2342</v>
      </c>
    </row>
    <row r="24" spans="1:70" ht="13.75" customHeight="1" x14ac:dyDescent="0.15">
      <c r="A24" s="51" t="str">
        <f t="shared" si="22"/>
        <v>BL22343</v>
      </c>
      <c r="B24" s="115" t="s">
        <v>78</v>
      </c>
      <c r="C24" s="54" t="s">
        <v>781</v>
      </c>
      <c r="D24" s="54" t="s">
        <v>5</v>
      </c>
      <c r="E24" s="247"/>
      <c r="F24" s="53" t="s">
        <v>56</v>
      </c>
      <c r="G24" s="53" t="s">
        <v>95</v>
      </c>
      <c r="H24" s="54"/>
      <c r="I24" s="247" t="s">
        <v>1054</v>
      </c>
      <c r="J24" s="590" t="s">
        <v>1063</v>
      </c>
      <c r="K24" s="590" t="s">
        <v>1057</v>
      </c>
      <c r="L24" s="230" t="s">
        <v>1055</v>
      </c>
      <c r="M24" s="55">
        <v>7.9770000000000003</v>
      </c>
      <c r="N24" s="51">
        <v>2</v>
      </c>
      <c r="O24" s="217"/>
      <c r="P24" s="217"/>
      <c r="Q24" s="56"/>
      <c r="R24" s="57"/>
      <c r="S24" s="58"/>
      <c r="T24" s="59"/>
      <c r="U24" s="60"/>
      <c r="V24" s="61"/>
      <c r="W24" s="62"/>
      <c r="X24" s="63"/>
      <c r="Y24" s="64"/>
      <c r="Z24" s="65"/>
      <c r="AA24" s="66"/>
      <c r="AB24" s="103"/>
      <c r="AC24" s="103"/>
      <c r="AD24" s="220">
        <f t="shared" si="13"/>
        <v>0</v>
      </c>
      <c r="AE24" s="67">
        <f t="shared" si="23"/>
        <v>0</v>
      </c>
      <c r="AF24" s="69"/>
      <c r="AG24" s="69"/>
      <c r="AH24" s="70"/>
      <c r="AI24" s="69"/>
      <c r="AJ24" s="69"/>
      <c r="AK24" s="69"/>
      <c r="AL24" s="495"/>
      <c r="AM24" s="489"/>
      <c r="AN24" s="69">
        <v>169</v>
      </c>
      <c r="AO24" s="70"/>
      <c r="AP24" s="70"/>
      <c r="AQ24" s="70"/>
      <c r="AR24" s="69">
        <v>139</v>
      </c>
      <c r="AS24" s="69"/>
      <c r="AT24" s="493"/>
      <c r="AU24" s="494"/>
      <c r="AV24" s="490">
        <f t="shared" si="1"/>
        <v>139</v>
      </c>
      <c r="AW24" s="490">
        <f t="shared" si="2"/>
        <v>139</v>
      </c>
      <c r="AX24" s="71"/>
      <c r="AY24" s="72"/>
      <c r="AZ24" s="73"/>
      <c r="BA24" s="74"/>
      <c r="BB24" s="75"/>
      <c r="BC24" s="52">
        <f t="shared" si="3"/>
        <v>0</v>
      </c>
      <c r="BD24" s="51">
        <f t="shared" si="4"/>
        <v>0</v>
      </c>
      <c r="BE24" s="491">
        <f t="shared" si="5"/>
        <v>145.95000000000002</v>
      </c>
      <c r="BF24" s="248"/>
      <c r="BG24" s="217">
        <f t="shared" si="14"/>
        <v>0</v>
      </c>
      <c r="BH24" s="491">
        <f t="shared" si="15"/>
        <v>152.9</v>
      </c>
      <c r="BI24" s="103"/>
      <c r="BJ24" s="51">
        <f t="shared" si="6"/>
        <v>0</v>
      </c>
      <c r="BK24" s="491">
        <f t="shared" si="7"/>
        <v>159.85</v>
      </c>
      <c r="BL24" s="103"/>
      <c r="BM24" s="217">
        <f t="shared" si="8"/>
        <v>0</v>
      </c>
      <c r="BN24" s="491">
        <f t="shared" si="9"/>
        <v>166.79999999999998</v>
      </c>
      <c r="BO24" s="392">
        <f t="shared" si="10"/>
        <v>0</v>
      </c>
      <c r="BP24" s="217">
        <f t="shared" si="11"/>
        <v>0</v>
      </c>
      <c r="BQ24" s="51">
        <f t="shared" si="12"/>
        <v>0</v>
      </c>
      <c r="BR24" s="77">
        <v>2343</v>
      </c>
    </row>
    <row r="25" spans="1:70" ht="13.75" customHeight="1" x14ac:dyDescent="0.15">
      <c r="A25" s="51" t="str">
        <f t="shared" si="22"/>
        <v>BL22344</v>
      </c>
      <c r="B25" s="115" t="s">
        <v>78</v>
      </c>
      <c r="C25" s="54" t="s">
        <v>782</v>
      </c>
      <c r="D25" s="54" t="s">
        <v>5</v>
      </c>
      <c r="E25" s="247"/>
      <c r="F25" s="53" t="s">
        <v>56</v>
      </c>
      <c r="G25" s="53" t="s">
        <v>95</v>
      </c>
      <c r="H25" s="54"/>
      <c r="I25" s="247" t="s">
        <v>1054</v>
      </c>
      <c r="J25" s="590" t="s">
        <v>1063</v>
      </c>
      <c r="K25" s="590" t="s">
        <v>1057</v>
      </c>
      <c r="L25" s="230" t="s">
        <v>1055</v>
      </c>
      <c r="M25" s="55">
        <v>7.5229999999999997</v>
      </c>
      <c r="N25" s="51">
        <v>2</v>
      </c>
      <c r="O25" s="217"/>
      <c r="P25" s="217"/>
      <c r="Q25" s="56"/>
      <c r="R25" s="57"/>
      <c r="S25" s="58"/>
      <c r="T25" s="59"/>
      <c r="U25" s="60"/>
      <c r="V25" s="61"/>
      <c r="W25" s="62"/>
      <c r="X25" s="63"/>
      <c r="Y25" s="64"/>
      <c r="Z25" s="65"/>
      <c r="AA25" s="66"/>
      <c r="AB25" s="103"/>
      <c r="AC25" s="103"/>
      <c r="AD25" s="220">
        <f t="shared" si="13"/>
        <v>0</v>
      </c>
      <c r="AE25" s="67">
        <f t="shared" si="23"/>
        <v>0</v>
      </c>
      <c r="AF25" s="69"/>
      <c r="AG25" s="69"/>
      <c r="AH25" s="70"/>
      <c r="AI25" s="69"/>
      <c r="AJ25" s="69"/>
      <c r="AK25" s="69"/>
      <c r="AL25" s="495"/>
      <c r="AM25" s="489"/>
      <c r="AN25" s="69">
        <v>164</v>
      </c>
      <c r="AO25" s="70"/>
      <c r="AP25" s="70"/>
      <c r="AQ25" s="70"/>
      <c r="AR25" s="69">
        <v>134</v>
      </c>
      <c r="AS25" s="69"/>
      <c r="AT25" s="493"/>
      <c r="AU25" s="494"/>
      <c r="AV25" s="490">
        <f t="shared" si="1"/>
        <v>134</v>
      </c>
      <c r="AW25" s="490">
        <f t="shared" si="2"/>
        <v>134</v>
      </c>
      <c r="AX25" s="71"/>
      <c r="AY25" s="72"/>
      <c r="AZ25" s="73"/>
      <c r="BA25" s="74"/>
      <c r="BB25" s="75"/>
      <c r="BC25" s="52">
        <f t="shared" si="3"/>
        <v>0</v>
      </c>
      <c r="BD25" s="51">
        <f t="shared" si="4"/>
        <v>0</v>
      </c>
      <c r="BE25" s="491">
        <f t="shared" si="5"/>
        <v>140.70000000000002</v>
      </c>
      <c r="BF25" s="248"/>
      <c r="BG25" s="217">
        <f t="shared" si="14"/>
        <v>0</v>
      </c>
      <c r="BH25" s="491">
        <f t="shared" si="15"/>
        <v>147.4</v>
      </c>
      <c r="BI25" s="103"/>
      <c r="BJ25" s="51">
        <f t="shared" si="6"/>
        <v>0</v>
      </c>
      <c r="BK25" s="491">
        <f t="shared" si="7"/>
        <v>154.1</v>
      </c>
      <c r="BL25" s="103"/>
      <c r="BM25" s="217">
        <f t="shared" si="8"/>
        <v>0</v>
      </c>
      <c r="BN25" s="491">
        <f t="shared" si="9"/>
        <v>160.79999999999998</v>
      </c>
      <c r="BO25" s="392">
        <f t="shared" si="10"/>
        <v>0</v>
      </c>
      <c r="BP25" s="217">
        <f t="shared" si="11"/>
        <v>0</v>
      </c>
      <c r="BQ25" s="51">
        <f t="shared" si="12"/>
        <v>0</v>
      </c>
      <c r="BR25" s="77">
        <v>2344</v>
      </c>
    </row>
    <row r="26" spans="1:70" ht="13.75" customHeight="1" x14ac:dyDescent="0.15">
      <c r="A26" s="51" t="str">
        <f t="shared" si="22"/>
        <v>BL22345</v>
      </c>
      <c r="B26" s="115" t="s">
        <v>78</v>
      </c>
      <c r="C26" s="54" t="s">
        <v>783</v>
      </c>
      <c r="D26" s="54" t="s">
        <v>5</v>
      </c>
      <c r="E26" s="247"/>
      <c r="F26" s="53" t="s">
        <v>56</v>
      </c>
      <c r="G26" s="53" t="s">
        <v>95</v>
      </c>
      <c r="H26" s="54"/>
      <c r="I26" s="247" t="s">
        <v>1054</v>
      </c>
      <c r="J26" s="590" t="s">
        <v>1063</v>
      </c>
      <c r="K26" s="590" t="s">
        <v>1057</v>
      </c>
      <c r="L26" s="230" t="s">
        <v>1055</v>
      </c>
      <c r="M26" s="55">
        <v>8.7899999999999991</v>
      </c>
      <c r="N26" s="51">
        <v>2</v>
      </c>
      <c r="O26" s="217"/>
      <c r="P26" s="217"/>
      <c r="Q26" s="56"/>
      <c r="R26" s="57"/>
      <c r="S26" s="58"/>
      <c r="T26" s="59"/>
      <c r="U26" s="60"/>
      <c r="V26" s="61"/>
      <c r="W26" s="62"/>
      <c r="X26" s="63"/>
      <c r="Y26" s="64"/>
      <c r="Z26" s="65"/>
      <c r="AA26" s="66"/>
      <c r="AB26" s="103"/>
      <c r="AC26" s="103"/>
      <c r="AD26" s="220">
        <f t="shared" si="13"/>
        <v>0</v>
      </c>
      <c r="AE26" s="67">
        <f t="shared" si="23"/>
        <v>0</v>
      </c>
      <c r="AF26" s="69"/>
      <c r="AG26" s="69"/>
      <c r="AH26" s="70"/>
      <c r="AI26" s="69"/>
      <c r="AJ26" s="69"/>
      <c r="AK26" s="69"/>
      <c r="AL26" s="495"/>
      <c r="AM26" s="489"/>
      <c r="AN26" s="69">
        <v>184</v>
      </c>
      <c r="AO26" s="70"/>
      <c r="AP26" s="70"/>
      <c r="AQ26" s="70"/>
      <c r="AR26" s="492">
        <v>149</v>
      </c>
      <c r="AS26" s="492"/>
      <c r="AT26" s="493"/>
      <c r="AU26" s="494"/>
      <c r="AV26" s="490">
        <f t="shared" si="1"/>
        <v>149</v>
      </c>
      <c r="AW26" s="490">
        <f t="shared" si="2"/>
        <v>149</v>
      </c>
      <c r="AX26" s="71"/>
      <c r="AY26" s="72"/>
      <c r="AZ26" s="73"/>
      <c r="BA26" s="74"/>
      <c r="BB26" s="75"/>
      <c r="BC26" s="52">
        <f t="shared" si="3"/>
        <v>0</v>
      </c>
      <c r="BD26" s="51">
        <f t="shared" si="4"/>
        <v>0</v>
      </c>
      <c r="BE26" s="491">
        <f t="shared" si="5"/>
        <v>156.45000000000002</v>
      </c>
      <c r="BF26" s="248"/>
      <c r="BG26" s="217">
        <f t="shared" si="14"/>
        <v>0</v>
      </c>
      <c r="BH26" s="491">
        <f t="shared" si="15"/>
        <v>163.9</v>
      </c>
      <c r="BI26" s="103"/>
      <c r="BJ26" s="51">
        <f t="shared" si="6"/>
        <v>0</v>
      </c>
      <c r="BK26" s="491">
        <f t="shared" si="7"/>
        <v>171.35</v>
      </c>
      <c r="BL26" s="103"/>
      <c r="BM26" s="217">
        <f t="shared" si="8"/>
        <v>0</v>
      </c>
      <c r="BN26" s="491">
        <f t="shared" si="9"/>
        <v>178.79999999999998</v>
      </c>
      <c r="BO26" s="392">
        <f t="shared" si="10"/>
        <v>0</v>
      </c>
      <c r="BP26" s="217">
        <f t="shared" si="11"/>
        <v>0</v>
      </c>
      <c r="BQ26" s="51">
        <f t="shared" si="12"/>
        <v>0</v>
      </c>
      <c r="BR26" s="77">
        <v>2345</v>
      </c>
    </row>
    <row r="27" spans="1:70" ht="13.75" customHeight="1" x14ac:dyDescent="0.15">
      <c r="A27" s="51" t="str">
        <f t="shared" si="22"/>
        <v>BL22346</v>
      </c>
      <c r="B27" s="115" t="s">
        <v>78</v>
      </c>
      <c r="C27" s="54" t="s">
        <v>857</v>
      </c>
      <c r="D27" s="54" t="s">
        <v>5</v>
      </c>
      <c r="E27" s="247"/>
      <c r="F27" s="53" t="s">
        <v>56</v>
      </c>
      <c r="G27" s="53" t="s">
        <v>95</v>
      </c>
      <c r="H27" s="54"/>
      <c r="I27" s="247" t="s">
        <v>1054</v>
      </c>
      <c r="J27" s="590" t="s">
        <v>1063</v>
      </c>
      <c r="K27" s="590" t="s">
        <v>1057</v>
      </c>
      <c r="L27" s="230" t="s">
        <v>1055</v>
      </c>
      <c r="M27" s="55">
        <v>10.36</v>
      </c>
      <c r="N27" s="51">
        <v>2</v>
      </c>
      <c r="O27" s="217"/>
      <c r="P27" s="217"/>
      <c r="Q27" s="56"/>
      <c r="R27" s="57"/>
      <c r="S27" s="58"/>
      <c r="T27" s="59"/>
      <c r="U27" s="60"/>
      <c r="V27" s="61"/>
      <c r="W27" s="62"/>
      <c r="X27" s="63"/>
      <c r="Y27" s="64"/>
      <c r="Z27" s="65"/>
      <c r="AA27" s="66"/>
      <c r="AB27" s="103"/>
      <c r="AC27" s="103"/>
      <c r="AD27" s="220">
        <f t="shared" si="13"/>
        <v>0</v>
      </c>
      <c r="AE27" s="67">
        <f t="shared" si="23"/>
        <v>0</v>
      </c>
      <c r="AF27" s="69"/>
      <c r="AG27" s="69"/>
      <c r="AH27" s="70"/>
      <c r="AI27" s="69"/>
      <c r="AJ27" s="69"/>
      <c r="AK27" s="69"/>
      <c r="AL27" s="495"/>
      <c r="AM27" s="489"/>
      <c r="AN27" s="69">
        <v>204</v>
      </c>
      <c r="AO27" s="70"/>
      <c r="AP27" s="70"/>
      <c r="AQ27" s="70"/>
      <c r="AR27" s="69">
        <v>165</v>
      </c>
      <c r="AS27" s="69"/>
      <c r="AT27" s="493"/>
      <c r="AU27" s="494"/>
      <c r="AV27" s="490">
        <f t="shared" si="1"/>
        <v>165</v>
      </c>
      <c r="AW27" s="490">
        <f t="shared" si="2"/>
        <v>165</v>
      </c>
      <c r="AX27" s="71"/>
      <c r="AY27" s="72"/>
      <c r="AZ27" s="73"/>
      <c r="BA27" s="74"/>
      <c r="BB27" s="75"/>
      <c r="BC27" s="52">
        <f t="shared" si="3"/>
        <v>0</v>
      </c>
      <c r="BD27" s="51">
        <f t="shared" si="4"/>
        <v>0</v>
      </c>
      <c r="BE27" s="491">
        <f t="shared" si="5"/>
        <v>173.25</v>
      </c>
      <c r="BF27" s="248"/>
      <c r="BG27" s="217">
        <f t="shared" si="14"/>
        <v>0</v>
      </c>
      <c r="BH27" s="491">
        <f t="shared" si="15"/>
        <v>181.50000000000003</v>
      </c>
      <c r="BI27" s="103"/>
      <c r="BJ27" s="51">
        <f t="shared" si="6"/>
        <v>0</v>
      </c>
      <c r="BK27" s="491">
        <f t="shared" si="7"/>
        <v>189.74999999999997</v>
      </c>
      <c r="BL27" s="103"/>
      <c r="BM27" s="217">
        <f t="shared" si="8"/>
        <v>0</v>
      </c>
      <c r="BN27" s="491">
        <f t="shared" si="9"/>
        <v>198</v>
      </c>
      <c r="BO27" s="392">
        <f t="shared" si="10"/>
        <v>0</v>
      </c>
      <c r="BP27" s="217">
        <f t="shared" si="11"/>
        <v>0</v>
      </c>
      <c r="BQ27" s="51">
        <f t="shared" si="12"/>
        <v>0</v>
      </c>
      <c r="BR27" s="77">
        <v>2346</v>
      </c>
    </row>
    <row r="28" spans="1:70" ht="13.75" customHeight="1" x14ac:dyDescent="0.15">
      <c r="A28" s="51" t="str">
        <f t="shared" si="22"/>
        <v>BL20745</v>
      </c>
      <c r="B28" s="115" t="s">
        <v>78</v>
      </c>
      <c r="C28" s="54" t="s">
        <v>78</v>
      </c>
      <c r="D28" s="54" t="s">
        <v>5</v>
      </c>
      <c r="E28" s="247"/>
      <c r="F28" s="53" t="s">
        <v>56</v>
      </c>
      <c r="G28" s="53" t="s">
        <v>72</v>
      </c>
      <c r="H28" s="54" t="s">
        <v>70</v>
      </c>
      <c r="I28" s="247" t="s">
        <v>1054</v>
      </c>
      <c r="J28" s="590" t="s">
        <v>1063</v>
      </c>
      <c r="K28" s="590" t="s">
        <v>1057</v>
      </c>
      <c r="L28" s="230" t="s">
        <v>1055</v>
      </c>
      <c r="M28" s="55">
        <v>12.1</v>
      </c>
      <c r="N28" s="51">
        <v>20</v>
      </c>
      <c r="O28" s="217"/>
      <c r="P28" s="217"/>
      <c r="Q28" s="56"/>
      <c r="R28" s="57"/>
      <c r="S28" s="58"/>
      <c r="T28" s="59"/>
      <c r="U28" s="60"/>
      <c r="V28" s="61"/>
      <c r="W28" s="62"/>
      <c r="X28" s="63"/>
      <c r="Y28" s="64"/>
      <c r="Z28" s="65"/>
      <c r="AA28" s="66"/>
      <c r="AB28" s="103"/>
      <c r="AC28" s="103"/>
      <c r="AD28" s="220">
        <f t="shared" si="13"/>
        <v>0</v>
      </c>
      <c r="AE28" s="67">
        <f t="shared" ref="AE28:AE31" si="24">N28*AD28</f>
        <v>0</v>
      </c>
      <c r="AF28" s="69"/>
      <c r="AG28" s="69"/>
      <c r="AH28" s="70"/>
      <c r="AI28" s="69"/>
      <c r="AJ28" s="69"/>
      <c r="AK28" s="69"/>
      <c r="AL28" s="495"/>
      <c r="AM28" s="489"/>
      <c r="AN28" s="69">
        <v>254</v>
      </c>
      <c r="AO28" s="70"/>
      <c r="AP28" s="70"/>
      <c r="AQ28" s="70"/>
      <c r="AR28" s="69">
        <v>209</v>
      </c>
      <c r="AS28" s="69"/>
      <c r="AT28" s="493"/>
      <c r="AU28" s="494"/>
      <c r="AV28" s="490">
        <f t="shared" si="1"/>
        <v>209</v>
      </c>
      <c r="AW28" s="490">
        <f t="shared" si="2"/>
        <v>209</v>
      </c>
      <c r="AX28" s="71"/>
      <c r="AY28" s="72"/>
      <c r="AZ28" s="73"/>
      <c r="BA28" s="74"/>
      <c r="BB28" s="75"/>
      <c r="BC28" s="52">
        <f t="shared" si="3"/>
        <v>0</v>
      </c>
      <c r="BD28" s="51">
        <f t="shared" si="4"/>
        <v>0</v>
      </c>
      <c r="BE28" s="491">
        <f t="shared" si="5"/>
        <v>219.45000000000002</v>
      </c>
      <c r="BF28" s="248"/>
      <c r="BG28" s="217">
        <f t="shared" si="14"/>
        <v>0</v>
      </c>
      <c r="BH28" s="491">
        <f t="shared" si="15"/>
        <v>229.9</v>
      </c>
      <c r="BI28" s="103"/>
      <c r="BJ28" s="51">
        <f t="shared" si="6"/>
        <v>0</v>
      </c>
      <c r="BK28" s="491">
        <f t="shared" si="7"/>
        <v>240.35</v>
      </c>
      <c r="BL28" s="103"/>
      <c r="BM28" s="217">
        <f t="shared" si="8"/>
        <v>0</v>
      </c>
      <c r="BN28" s="491">
        <f t="shared" si="9"/>
        <v>250.79999999999998</v>
      </c>
      <c r="BO28" s="392">
        <f t="shared" si="10"/>
        <v>0</v>
      </c>
      <c r="BP28" s="217">
        <f t="shared" si="11"/>
        <v>0</v>
      </c>
      <c r="BQ28" s="51">
        <f t="shared" si="12"/>
        <v>0</v>
      </c>
      <c r="BR28" s="77">
        <v>745</v>
      </c>
    </row>
    <row r="29" spans="1:70" ht="13.75" customHeight="1" x14ac:dyDescent="0.15">
      <c r="A29" s="51" t="str">
        <f t="shared" si="22"/>
        <v>BL20738</v>
      </c>
      <c r="B29" s="115" t="s">
        <v>78</v>
      </c>
      <c r="C29" s="54" t="s">
        <v>81</v>
      </c>
      <c r="D29" s="54" t="s">
        <v>5</v>
      </c>
      <c r="E29" s="247"/>
      <c r="F29" s="53" t="s">
        <v>56</v>
      </c>
      <c r="G29" s="53" t="s">
        <v>69</v>
      </c>
      <c r="H29" s="54" t="s">
        <v>70</v>
      </c>
      <c r="I29" s="247" t="s">
        <v>1054</v>
      </c>
      <c r="J29" s="590" t="s">
        <v>1063</v>
      </c>
      <c r="K29" s="590" t="s">
        <v>1057</v>
      </c>
      <c r="L29" s="230" t="s">
        <v>1055</v>
      </c>
      <c r="M29" s="55">
        <v>4.38</v>
      </c>
      <c r="N29" s="51">
        <v>10</v>
      </c>
      <c r="O29" s="217"/>
      <c r="P29" s="217"/>
      <c r="Q29" s="56"/>
      <c r="R29" s="57"/>
      <c r="S29" s="58"/>
      <c r="T29" s="59"/>
      <c r="U29" s="60"/>
      <c r="V29" s="61"/>
      <c r="W29" s="62"/>
      <c r="X29" s="63"/>
      <c r="Y29" s="64"/>
      <c r="Z29" s="65"/>
      <c r="AA29" s="66"/>
      <c r="AB29" s="103"/>
      <c r="AC29" s="103"/>
      <c r="AD29" s="220">
        <f t="shared" si="13"/>
        <v>0</v>
      </c>
      <c r="AE29" s="67">
        <f t="shared" si="24"/>
        <v>0</v>
      </c>
      <c r="AF29" s="69"/>
      <c r="AG29" s="69"/>
      <c r="AH29" s="70"/>
      <c r="AI29" s="69"/>
      <c r="AJ29" s="69"/>
      <c r="AK29" s="69"/>
      <c r="AL29" s="495"/>
      <c r="AM29" s="489"/>
      <c r="AN29" s="69">
        <v>109</v>
      </c>
      <c r="AO29" s="70"/>
      <c r="AP29" s="70"/>
      <c r="AQ29" s="70"/>
      <c r="AR29" s="69">
        <v>89</v>
      </c>
      <c r="AS29" s="69"/>
      <c r="AT29" s="493"/>
      <c r="AU29" s="494"/>
      <c r="AV29" s="490">
        <f t="shared" si="1"/>
        <v>89</v>
      </c>
      <c r="AW29" s="490">
        <f t="shared" si="2"/>
        <v>89</v>
      </c>
      <c r="AX29" s="71"/>
      <c r="AY29" s="72"/>
      <c r="AZ29" s="73"/>
      <c r="BA29" s="74"/>
      <c r="BB29" s="75"/>
      <c r="BC29" s="52">
        <f t="shared" si="3"/>
        <v>0</v>
      </c>
      <c r="BD29" s="51">
        <f t="shared" si="4"/>
        <v>0</v>
      </c>
      <c r="BE29" s="491">
        <f t="shared" si="5"/>
        <v>93.45</v>
      </c>
      <c r="BF29" s="248"/>
      <c r="BG29" s="217">
        <f t="shared" si="14"/>
        <v>0</v>
      </c>
      <c r="BH29" s="491">
        <f t="shared" si="15"/>
        <v>97.9</v>
      </c>
      <c r="BI29" s="103"/>
      <c r="BJ29" s="51">
        <f t="shared" si="6"/>
        <v>0</v>
      </c>
      <c r="BK29" s="491">
        <f t="shared" si="7"/>
        <v>102.35</v>
      </c>
      <c r="BL29" s="103"/>
      <c r="BM29" s="217">
        <f t="shared" si="8"/>
        <v>0</v>
      </c>
      <c r="BN29" s="491">
        <f t="shared" si="9"/>
        <v>106.8</v>
      </c>
      <c r="BO29" s="392">
        <f t="shared" si="10"/>
        <v>0</v>
      </c>
      <c r="BP29" s="217">
        <f t="shared" si="11"/>
        <v>0</v>
      </c>
      <c r="BQ29" s="51">
        <f t="shared" si="12"/>
        <v>0</v>
      </c>
      <c r="BR29" s="77">
        <v>738</v>
      </c>
    </row>
    <row r="30" spans="1:70" ht="13.75" customHeight="1" x14ac:dyDescent="0.15">
      <c r="A30" s="51" t="str">
        <f t="shared" si="22"/>
        <v>BL20399</v>
      </c>
      <c r="B30" s="115" t="s">
        <v>78</v>
      </c>
      <c r="C30" s="54" t="s">
        <v>87</v>
      </c>
      <c r="D30" s="54" t="s">
        <v>5</v>
      </c>
      <c r="E30" s="247"/>
      <c r="F30" s="53" t="s">
        <v>314</v>
      </c>
      <c r="G30" s="53" t="s">
        <v>83</v>
      </c>
      <c r="H30" s="54" t="s">
        <v>70</v>
      </c>
      <c r="I30" s="247" t="s">
        <v>1054</v>
      </c>
      <c r="J30" s="590" t="s">
        <v>1063</v>
      </c>
      <c r="K30" s="590" t="s">
        <v>1057</v>
      </c>
      <c r="L30" s="230" t="s">
        <v>1055</v>
      </c>
      <c r="M30" s="55">
        <v>15.596</v>
      </c>
      <c r="N30" s="51">
        <v>10</v>
      </c>
      <c r="O30" s="217"/>
      <c r="P30" s="217"/>
      <c r="Q30" s="56"/>
      <c r="R30" s="57"/>
      <c r="S30" s="58"/>
      <c r="T30" s="59"/>
      <c r="U30" s="60"/>
      <c r="V30" s="61"/>
      <c r="W30" s="62"/>
      <c r="X30" s="63"/>
      <c r="Y30" s="64"/>
      <c r="Z30" s="65"/>
      <c r="AA30" s="66"/>
      <c r="AB30" s="103"/>
      <c r="AC30" s="103"/>
      <c r="AD30" s="220">
        <f t="shared" si="13"/>
        <v>0</v>
      </c>
      <c r="AE30" s="67">
        <f t="shared" si="24"/>
        <v>0</v>
      </c>
      <c r="AF30" s="69"/>
      <c r="AG30" s="69"/>
      <c r="AH30" s="70"/>
      <c r="AI30" s="69"/>
      <c r="AJ30" s="69"/>
      <c r="AK30" s="69"/>
      <c r="AL30" s="495"/>
      <c r="AM30" s="489"/>
      <c r="AN30" s="69">
        <v>294</v>
      </c>
      <c r="AO30" s="70"/>
      <c r="AP30" s="70"/>
      <c r="AQ30" s="70"/>
      <c r="AR30" s="69">
        <v>239</v>
      </c>
      <c r="AS30" s="69"/>
      <c r="AT30" s="493"/>
      <c r="AU30" s="494"/>
      <c r="AV30" s="490">
        <f t="shared" si="1"/>
        <v>239</v>
      </c>
      <c r="AW30" s="490">
        <f t="shared" si="2"/>
        <v>239</v>
      </c>
      <c r="AX30" s="71"/>
      <c r="AY30" s="72"/>
      <c r="AZ30" s="73"/>
      <c r="BA30" s="74"/>
      <c r="BB30" s="75"/>
      <c r="BC30" s="52">
        <f t="shared" si="3"/>
        <v>0</v>
      </c>
      <c r="BD30" s="51">
        <f t="shared" si="4"/>
        <v>0</v>
      </c>
      <c r="BE30" s="491">
        <f t="shared" si="5"/>
        <v>250.95000000000002</v>
      </c>
      <c r="BF30" s="248"/>
      <c r="BG30" s="217">
        <f t="shared" si="14"/>
        <v>0</v>
      </c>
      <c r="BH30" s="491">
        <f t="shared" si="15"/>
        <v>262.90000000000003</v>
      </c>
      <c r="BI30" s="103"/>
      <c r="BJ30" s="51">
        <f t="shared" si="6"/>
        <v>0</v>
      </c>
      <c r="BK30" s="491">
        <f t="shared" si="7"/>
        <v>274.84999999999997</v>
      </c>
      <c r="BL30" s="103"/>
      <c r="BM30" s="217">
        <f t="shared" si="8"/>
        <v>0</v>
      </c>
      <c r="BN30" s="491">
        <f t="shared" si="9"/>
        <v>286.8</v>
      </c>
      <c r="BO30" s="392">
        <f t="shared" si="10"/>
        <v>0</v>
      </c>
      <c r="BP30" s="217">
        <f t="shared" si="11"/>
        <v>0</v>
      </c>
      <c r="BQ30" s="51">
        <f t="shared" si="12"/>
        <v>0</v>
      </c>
      <c r="BR30" s="77">
        <v>399</v>
      </c>
    </row>
    <row r="31" spans="1:70" ht="13.75" customHeight="1" x14ac:dyDescent="0.15">
      <c r="A31" s="51" t="str">
        <f t="shared" si="22"/>
        <v>BL20401</v>
      </c>
      <c r="B31" s="115" t="s">
        <v>78</v>
      </c>
      <c r="C31" s="54" t="s">
        <v>88</v>
      </c>
      <c r="D31" s="54" t="s">
        <v>5</v>
      </c>
      <c r="E31" s="247"/>
      <c r="F31" s="53" t="s">
        <v>56</v>
      </c>
      <c r="G31" s="53" t="s">
        <v>89</v>
      </c>
      <c r="H31" s="54" t="s">
        <v>70</v>
      </c>
      <c r="I31" s="247" t="s">
        <v>1054</v>
      </c>
      <c r="J31" s="590" t="s">
        <v>1063</v>
      </c>
      <c r="K31" s="590" t="s">
        <v>1057</v>
      </c>
      <c r="L31" s="230" t="s">
        <v>1055</v>
      </c>
      <c r="M31" s="55">
        <v>4.601</v>
      </c>
      <c r="N31" s="51">
        <v>20</v>
      </c>
      <c r="O31" s="217"/>
      <c r="P31" s="217"/>
      <c r="Q31" s="56"/>
      <c r="R31" s="57"/>
      <c r="S31" s="58"/>
      <c r="T31" s="59"/>
      <c r="U31" s="60"/>
      <c r="V31" s="61"/>
      <c r="W31" s="62"/>
      <c r="X31" s="63"/>
      <c r="Y31" s="64"/>
      <c r="Z31" s="65"/>
      <c r="AA31" s="66"/>
      <c r="AB31" s="103"/>
      <c r="AC31" s="103"/>
      <c r="AD31" s="220">
        <f t="shared" si="13"/>
        <v>0</v>
      </c>
      <c r="AE31" s="67">
        <f t="shared" si="24"/>
        <v>0</v>
      </c>
      <c r="AF31" s="69"/>
      <c r="AG31" s="69"/>
      <c r="AH31" s="70"/>
      <c r="AI31" s="69"/>
      <c r="AJ31" s="69"/>
      <c r="AK31" s="69"/>
      <c r="AL31" s="495"/>
      <c r="AM31" s="489"/>
      <c r="AN31" s="69">
        <v>134</v>
      </c>
      <c r="AO31" s="70"/>
      <c r="AP31" s="70"/>
      <c r="AQ31" s="70"/>
      <c r="AR31" s="69">
        <v>109</v>
      </c>
      <c r="AS31" s="69"/>
      <c r="AT31" s="493"/>
      <c r="AU31" s="494"/>
      <c r="AV31" s="490">
        <f t="shared" si="1"/>
        <v>109</v>
      </c>
      <c r="AW31" s="490">
        <f t="shared" si="2"/>
        <v>109</v>
      </c>
      <c r="AX31" s="71"/>
      <c r="AY31" s="72"/>
      <c r="AZ31" s="73"/>
      <c r="BA31" s="74"/>
      <c r="BB31" s="75"/>
      <c r="BC31" s="52">
        <f t="shared" si="3"/>
        <v>0</v>
      </c>
      <c r="BD31" s="51">
        <f t="shared" si="4"/>
        <v>0</v>
      </c>
      <c r="BE31" s="491">
        <f t="shared" si="5"/>
        <v>114.45</v>
      </c>
      <c r="BF31" s="248"/>
      <c r="BG31" s="217">
        <f t="shared" si="14"/>
        <v>0</v>
      </c>
      <c r="BH31" s="491">
        <f t="shared" si="15"/>
        <v>119.9</v>
      </c>
      <c r="BI31" s="103"/>
      <c r="BJ31" s="51">
        <f t="shared" si="6"/>
        <v>0</v>
      </c>
      <c r="BK31" s="491">
        <f t="shared" si="7"/>
        <v>125.35</v>
      </c>
      <c r="BL31" s="103"/>
      <c r="BM31" s="217">
        <f t="shared" si="8"/>
        <v>0</v>
      </c>
      <c r="BN31" s="491">
        <f t="shared" si="9"/>
        <v>130.79999999999998</v>
      </c>
      <c r="BO31" s="392">
        <f t="shared" si="10"/>
        <v>0</v>
      </c>
      <c r="BP31" s="217">
        <f t="shared" si="11"/>
        <v>0</v>
      </c>
      <c r="BQ31" s="51">
        <f t="shared" si="12"/>
        <v>0</v>
      </c>
      <c r="BR31" s="77">
        <v>401</v>
      </c>
    </row>
    <row r="32" spans="1:70" ht="13.75" customHeight="1" x14ac:dyDescent="0.15">
      <c r="A32" s="51" t="str">
        <f t="shared" ref="A32" si="25">"BL2"&amp;REPT(0,4-LEN(BR32))&amp;BR32</f>
        <v>BL20400</v>
      </c>
      <c r="B32" s="115" t="s">
        <v>78</v>
      </c>
      <c r="C32" s="54" t="s">
        <v>101</v>
      </c>
      <c r="D32" s="54" t="s">
        <v>5</v>
      </c>
      <c r="E32" s="247"/>
      <c r="F32" s="53" t="s">
        <v>56</v>
      </c>
      <c r="G32" s="53" t="s">
        <v>72</v>
      </c>
      <c r="H32" s="54" t="s">
        <v>73</v>
      </c>
      <c r="I32" s="247" t="s">
        <v>1054</v>
      </c>
      <c r="J32" s="590" t="s">
        <v>1063</v>
      </c>
      <c r="K32" s="590" t="s">
        <v>1057</v>
      </c>
      <c r="L32" s="230" t="s">
        <v>1055</v>
      </c>
      <c r="M32" s="55">
        <v>5.6989999999999998</v>
      </c>
      <c r="N32" s="51">
        <v>10</v>
      </c>
      <c r="O32" s="217"/>
      <c r="P32" s="217"/>
      <c r="Q32" s="56"/>
      <c r="R32" s="57"/>
      <c r="S32" s="58"/>
      <c r="T32" s="59"/>
      <c r="U32" s="60"/>
      <c r="V32" s="61"/>
      <c r="W32" s="62"/>
      <c r="X32" s="63"/>
      <c r="Y32" s="64"/>
      <c r="Z32" s="65"/>
      <c r="AA32" s="66"/>
      <c r="AB32" s="103"/>
      <c r="AC32" s="103"/>
      <c r="AD32" s="220">
        <f t="shared" si="13"/>
        <v>0</v>
      </c>
      <c r="AE32" s="67">
        <f t="shared" ref="AE32" si="26">N32*AD32</f>
        <v>0</v>
      </c>
      <c r="AF32" s="69"/>
      <c r="AG32" s="69"/>
      <c r="AH32" s="70"/>
      <c r="AI32" s="69"/>
      <c r="AJ32" s="69"/>
      <c r="AK32" s="69"/>
      <c r="AL32" s="495"/>
      <c r="AM32" s="489"/>
      <c r="AN32" s="69">
        <v>169</v>
      </c>
      <c r="AO32" s="70"/>
      <c r="AP32" s="70"/>
      <c r="AQ32" s="70"/>
      <c r="AR32" s="69">
        <v>139</v>
      </c>
      <c r="AS32" s="69"/>
      <c r="AT32" s="493"/>
      <c r="AU32" s="494"/>
      <c r="AV32" s="490">
        <f t="shared" si="1"/>
        <v>139</v>
      </c>
      <c r="AW32" s="490">
        <f t="shared" si="2"/>
        <v>139</v>
      </c>
      <c r="AX32" s="71"/>
      <c r="AY32" s="72"/>
      <c r="AZ32" s="73"/>
      <c r="BA32" s="74"/>
      <c r="BB32" s="75"/>
      <c r="BC32" s="52">
        <f t="shared" si="3"/>
        <v>0</v>
      </c>
      <c r="BD32" s="51">
        <f t="shared" si="4"/>
        <v>0</v>
      </c>
      <c r="BE32" s="491">
        <f t="shared" si="5"/>
        <v>145.95000000000002</v>
      </c>
      <c r="BF32" s="248"/>
      <c r="BG32" s="217">
        <f t="shared" si="14"/>
        <v>0</v>
      </c>
      <c r="BH32" s="491">
        <f t="shared" si="15"/>
        <v>152.9</v>
      </c>
      <c r="BI32" s="103"/>
      <c r="BJ32" s="51">
        <f t="shared" si="6"/>
        <v>0</v>
      </c>
      <c r="BK32" s="491">
        <f t="shared" si="7"/>
        <v>159.85</v>
      </c>
      <c r="BL32" s="103"/>
      <c r="BM32" s="217">
        <f t="shared" si="8"/>
        <v>0</v>
      </c>
      <c r="BN32" s="491">
        <f t="shared" si="9"/>
        <v>166.79999999999998</v>
      </c>
      <c r="BO32" s="392">
        <f t="shared" si="10"/>
        <v>0</v>
      </c>
      <c r="BP32" s="217">
        <f t="shared" si="11"/>
        <v>0</v>
      </c>
      <c r="BQ32" s="51">
        <f t="shared" si="12"/>
        <v>0</v>
      </c>
      <c r="BR32" s="77">
        <v>400</v>
      </c>
    </row>
    <row r="33" spans="1:70" ht="13.75" customHeight="1" x14ac:dyDescent="0.15">
      <c r="A33" s="51" t="str">
        <f>"BL2"&amp;REPT(0,4-LEN(BR33))&amp;BR33</f>
        <v>BL21475</v>
      </c>
      <c r="B33" s="115" t="s">
        <v>78</v>
      </c>
      <c r="C33" s="54" t="s">
        <v>333</v>
      </c>
      <c r="D33" s="54" t="s">
        <v>5</v>
      </c>
      <c r="E33" s="247"/>
      <c r="F33" s="53" t="s">
        <v>56</v>
      </c>
      <c r="G33" s="53" t="s">
        <v>69</v>
      </c>
      <c r="H33" s="54" t="s">
        <v>73</v>
      </c>
      <c r="I33" s="247" t="s">
        <v>1054</v>
      </c>
      <c r="J33" s="590" t="s">
        <v>1063</v>
      </c>
      <c r="K33" s="590" t="s">
        <v>1057</v>
      </c>
      <c r="L33" s="230" t="s">
        <v>1055</v>
      </c>
      <c r="M33" s="55">
        <v>3.855</v>
      </c>
      <c r="N33" s="51">
        <v>10</v>
      </c>
      <c r="O33" s="217"/>
      <c r="P33" s="217"/>
      <c r="Q33" s="56"/>
      <c r="R33" s="57"/>
      <c r="S33" s="58"/>
      <c r="T33" s="59"/>
      <c r="U33" s="60"/>
      <c r="V33" s="61"/>
      <c r="W33" s="62"/>
      <c r="X33" s="63"/>
      <c r="Y33" s="64"/>
      <c r="Z33" s="65"/>
      <c r="AA33" s="66"/>
      <c r="AB33" s="103"/>
      <c r="AC33" s="103"/>
      <c r="AD33" s="220">
        <f t="shared" si="13"/>
        <v>0</v>
      </c>
      <c r="AE33" s="67">
        <f>N33*AD33</f>
        <v>0</v>
      </c>
      <c r="AF33" s="69"/>
      <c r="AG33" s="69"/>
      <c r="AH33" s="70"/>
      <c r="AI33" s="69"/>
      <c r="AJ33" s="69"/>
      <c r="AK33" s="69"/>
      <c r="AL33" s="495"/>
      <c r="AM33" s="489"/>
      <c r="AN33" s="69">
        <v>124</v>
      </c>
      <c r="AO33" s="70"/>
      <c r="AP33" s="70"/>
      <c r="AQ33" s="70"/>
      <c r="AR33" s="69">
        <v>99</v>
      </c>
      <c r="AS33" s="69"/>
      <c r="AT33" s="493"/>
      <c r="AU33" s="494"/>
      <c r="AV33" s="490">
        <f t="shared" si="1"/>
        <v>99</v>
      </c>
      <c r="AW33" s="490">
        <f t="shared" si="2"/>
        <v>99</v>
      </c>
      <c r="AX33" s="71"/>
      <c r="AY33" s="72"/>
      <c r="AZ33" s="73"/>
      <c r="BA33" s="74"/>
      <c r="BB33" s="75"/>
      <c r="BC33" s="52">
        <f t="shared" si="3"/>
        <v>0</v>
      </c>
      <c r="BD33" s="51">
        <f t="shared" si="4"/>
        <v>0</v>
      </c>
      <c r="BE33" s="491">
        <f t="shared" si="5"/>
        <v>103.95</v>
      </c>
      <c r="BF33" s="248"/>
      <c r="BG33" s="217">
        <f t="shared" si="14"/>
        <v>0</v>
      </c>
      <c r="BH33" s="491">
        <f t="shared" si="15"/>
        <v>108.9</v>
      </c>
      <c r="BI33" s="103"/>
      <c r="BJ33" s="51">
        <f t="shared" si="6"/>
        <v>0</v>
      </c>
      <c r="BK33" s="491">
        <f t="shared" si="7"/>
        <v>113.85</v>
      </c>
      <c r="BL33" s="103"/>
      <c r="BM33" s="217">
        <f t="shared" si="8"/>
        <v>0</v>
      </c>
      <c r="BN33" s="491">
        <f t="shared" si="9"/>
        <v>118.8</v>
      </c>
      <c r="BO33" s="392">
        <f t="shared" si="10"/>
        <v>0</v>
      </c>
      <c r="BP33" s="217">
        <f t="shared" si="11"/>
        <v>0</v>
      </c>
      <c r="BQ33" s="51">
        <f t="shared" si="12"/>
        <v>0</v>
      </c>
      <c r="BR33" s="77">
        <v>1475</v>
      </c>
    </row>
    <row r="34" spans="1:70" ht="13.75" customHeight="1" x14ac:dyDescent="0.15">
      <c r="A34" s="51" t="str">
        <f>"BL2"&amp;REPT(0,4-LEN(BR34))&amp;BR34</f>
        <v>BL20962</v>
      </c>
      <c r="B34" s="90" t="s">
        <v>368</v>
      </c>
      <c r="C34" s="90" t="s">
        <v>411</v>
      </c>
      <c r="D34" s="90" t="s">
        <v>61</v>
      </c>
      <c r="E34" s="253"/>
      <c r="F34" s="53" t="s">
        <v>324</v>
      </c>
      <c r="G34" s="596" t="s">
        <v>1120</v>
      </c>
      <c r="H34" s="54" t="s">
        <v>70</v>
      </c>
      <c r="I34" s="247" t="s">
        <v>1054</v>
      </c>
      <c r="J34" s="590" t="s">
        <v>1063</v>
      </c>
      <c r="K34" s="590" t="s">
        <v>1057</v>
      </c>
      <c r="L34" s="230" t="s">
        <v>1055</v>
      </c>
      <c r="M34" s="55">
        <v>3</v>
      </c>
      <c r="N34" s="51">
        <v>1</v>
      </c>
      <c r="O34" s="217"/>
      <c r="P34" s="217"/>
      <c r="Q34" s="56"/>
      <c r="R34" s="57"/>
      <c r="S34" s="58"/>
      <c r="T34" s="59"/>
      <c r="U34" s="60"/>
      <c r="V34" s="61"/>
      <c r="W34" s="62"/>
      <c r="X34" s="63"/>
      <c r="Y34" s="64"/>
      <c r="Z34" s="65"/>
      <c r="AA34" s="66"/>
      <c r="AB34" s="103"/>
      <c r="AC34" s="103"/>
      <c r="AD34" s="220">
        <f t="shared" si="13"/>
        <v>0</v>
      </c>
      <c r="AE34" s="67">
        <f t="shared" ref="AE34:AE41" si="27">N34*AD34</f>
        <v>0</v>
      </c>
      <c r="AF34" s="69"/>
      <c r="AG34" s="69"/>
      <c r="AH34" s="70"/>
      <c r="AI34" s="69"/>
      <c r="AJ34" s="69"/>
      <c r="AK34" s="69"/>
      <c r="AL34" s="495"/>
      <c r="AM34" s="489"/>
      <c r="AN34" s="69">
        <v>299</v>
      </c>
      <c r="AO34" s="70"/>
      <c r="AP34" s="70"/>
      <c r="AQ34" s="70"/>
      <c r="AR34" s="69">
        <v>244</v>
      </c>
      <c r="AS34" s="69"/>
      <c r="AT34" s="493"/>
      <c r="AU34" s="494"/>
      <c r="AV34" s="490">
        <f t="shared" si="1"/>
        <v>244</v>
      </c>
      <c r="AW34" s="490">
        <f t="shared" si="2"/>
        <v>244</v>
      </c>
      <c r="AX34" s="71"/>
      <c r="AY34" s="72"/>
      <c r="AZ34" s="73"/>
      <c r="BA34" s="74"/>
      <c r="BB34" s="75"/>
      <c r="BC34" s="52">
        <f t="shared" si="3"/>
        <v>0</v>
      </c>
      <c r="BD34" s="51">
        <f t="shared" si="4"/>
        <v>0</v>
      </c>
      <c r="BE34" s="491">
        <f t="shared" si="5"/>
        <v>256.2</v>
      </c>
      <c r="BF34" s="248"/>
      <c r="BG34" s="217">
        <f t="shared" si="14"/>
        <v>0</v>
      </c>
      <c r="BH34" s="491">
        <f t="shared" si="15"/>
        <v>268.40000000000003</v>
      </c>
      <c r="BI34" s="395"/>
      <c r="BJ34" s="51">
        <f t="shared" si="6"/>
        <v>0</v>
      </c>
      <c r="BK34" s="491">
        <f t="shared" si="7"/>
        <v>280.59999999999997</v>
      </c>
      <c r="BL34" s="395"/>
      <c r="BM34" s="217">
        <f t="shared" si="8"/>
        <v>0</v>
      </c>
      <c r="BN34" s="491">
        <f t="shared" si="9"/>
        <v>292.8</v>
      </c>
      <c r="BO34" s="392">
        <f t="shared" si="10"/>
        <v>0</v>
      </c>
      <c r="BP34" s="217">
        <f t="shared" si="11"/>
        <v>0</v>
      </c>
      <c r="BQ34" s="51">
        <f t="shared" si="12"/>
        <v>0</v>
      </c>
      <c r="BR34" s="77">
        <v>962</v>
      </c>
    </row>
    <row r="35" spans="1:70" ht="13.75" customHeight="1" x14ac:dyDescent="0.15">
      <c r="A35" s="51" t="str">
        <f>"BL2"&amp;REPT(0,4-LEN(BR35))&amp;BR35</f>
        <v>BL20963</v>
      </c>
      <c r="B35" s="90" t="s">
        <v>368</v>
      </c>
      <c r="C35" s="90" t="s">
        <v>412</v>
      </c>
      <c r="D35" s="90" t="s">
        <v>61</v>
      </c>
      <c r="E35" s="253"/>
      <c r="F35" s="53" t="s">
        <v>324</v>
      </c>
      <c r="G35" s="596" t="s">
        <v>1121</v>
      </c>
      <c r="H35" s="54" t="s">
        <v>70</v>
      </c>
      <c r="I35" s="247" t="s">
        <v>1054</v>
      </c>
      <c r="J35" s="590" t="s">
        <v>1063</v>
      </c>
      <c r="K35" s="590" t="s">
        <v>1057</v>
      </c>
      <c r="L35" s="230" t="s">
        <v>1055</v>
      </c>
      <c r="M35" s="55">
        <v>2</v>
      </c>
      <c r="N35" s="51">
        <v>1</v>
      </c>
      <c r="O35" s="217"/>
      <c r="P35" s="217"/>
      <c r="Q35" s="56"/>
      <c r="R35" s="57"/>
      <c r="S35" s="58"/>
      <c r="T35" s="59"/>
      <c r="U35" s="60"/>
      <c r="V35" s="61"/>
      <c r="W35" s="62"/>
      <c r="X35" s="63"/>
      <c r="Y35" s="64"/>
      <c r="Z35" s="65"/>
      <c r="AA35" s="66"/>
      <c r="AB35" s="103"/>
      <c r="AC35" s="103"/>
      <c r="AD35" s="220">
        <f t="shared" si="13"/>
        <v>0</v>
      </c>
      <c r="AE35" s="67">
        <f t="shared" si="27"/>
        <v>0</v>
      </c>
      <c r="AF35" s="69"/>
      <c r="AG35" s="69"/>
      <c r="AH35" s="70"/>
      <c r="AI35" s="69"/>
      <c r="AJ35" s="69"/>
      <c r="AK35" s="69"/>
      <c r="AL35" s="495"/>
      <c r="AM35" s="489"/>
      <c r="AN35" s="69">
        <v>264</v>
      </c>
      <c r="AO35" s="70"/>
      <c r="AP35" s="70"/>
      <c r="AQ35" s="70"/>
      <c r="AR35" s="69">
        <v>214</v>
      </c>
      <c r="AS35" s="69"/>
      <c r="AT35" s="493"/>
      <c r="AU35" s="494"/>
      <c r="AV35" s="490">
        <f t="shared" si="1"/>
        <v>214</v>
      </c>
      <c r="AW35" s="490">
        <f t="shared" si="2"/>
        <v>214</v>
      </c>
      <c r="AX35" s="71"/>
      <c r="AY35" s="72"/>
      <c r="AZ35" s="73"/>
      <c r="BA35" s="74"/>
      <c r="BB35" s="75"/>
      <c r="BC35" s="52">
        <f t="shared" si="3"/>
        <v>0</v>
      </c>
      <c r="BD35" s="51">
        <f t="shared" si="4"/>
        <v>0</v>
      </c>
      <c r="BE35" s="491">
        <f t="shared" si="5"/>
        <v>224.70000000000002</v>
      </c>
      <c r="BF35" s="248"/>
      <c r="BG35" s="217">
        <f t="shared" si="14"/>
        <v>0</v>
      </c>
      <c r="BH35" s="491">
        <f t="shared" si="15"/>
        <v>235.4</v>
      </c>
      <c r="BI35" s="395"/>
      <c r="BJ35" s="51">
        <f t="shared" si="6"/>
        <v>0</v>
      </c>
      <c r="BK35" s="491">
        <f t="shared" si="7"/>
        <v>246.1</v>
      </c>
      <c r="BL35" s="395"/>
      <c r="BM35" s="217">
        <f t="shared" si="8"/>
        <v>0</v>
      </c>
      <c r="BN35" s="491">
        <f t="shared" si="9"/>
        <v>256.8</v>
      </c>
      <c r="BO35" s="392">
        <f t="shared" si="10"/>
        <v>0</v>
      </c>
      <c r="BP35" s="217">
        <f t="shared" si="11"/>
        <v>0</v>
      </c>
      <c r="BQ35" s="51">
        <f t="shared" si="12"/>
        <v>0</v>
      </c>
      <c r="BR35" s="77">
        <v>963</v>
      </c>
    </row>
    <row r="36" spans="1:70" ht="13.75" customHeight="1" x14ac:dyDescent="0.15">
      <c r="A36" s="51" t="str">
        <f t="shared" ref="A36" si="28">"BL2"&amp;REPT(0,4-LEN(BR36))&amp;BR36</f>
        <v>BL20940</v>
      </c>
      <c r="B36" s="45" t="s">
        <v>368</v>
      </c>
      <c r="C36" s="54" t="s">
        <v>82</v>
      </c>
      <c r="D36" s="54" t="s">
        <v>5</v>
      </c>
      <c r="E36" s="247"/>
      <c r="F36" s="53" t="s">
        <v>321</v>
      </c>
      <c r="G36" s="53" t="s">
        <v>83</v>
      </c>
      <c r="H36" s="54" t="s">
        <v>70</v>
      </c>
      <c r="I36" s="247" t="s">
        <v>1054</v>
      </c>
      <c r="J36" s="590" t="s">
        <v>1063</v>
      </c>
      <c r="K36" s="590" t="s">
        <v>1057</v>
      </c>
      <c r="L36" s="230" t="s">
        <v>1055</v>
      </c>
      <c r="M36" s="55">
        <v>6.45</v>
      </c>
      <c r="N36" s="51">
        <v>2</v>
      </c>
      <c r="O36" s="217"/>
      <c r="P36" s="217"/>
      <c r="Q36" s="56"/>
      <c r="R36" s="57"/>
      <c r="S36" s="58"/>
      <c r="T36" s="59"/>
      <c r="U36" s="60"/>
      <c r="V36" s="61"/>
      <c r="W36" s="62"/>
      <c r="X36" s="63"/>
      <c r="Y36" s="64"/>
      <c r="Z36" s="65"/>
      <c r="AA36" s="66"/>
      <c r="AB36" s="103"/>
      <c r="AC36" s="103"/>
      <c r="AD36" s="220">
        <f t="shared" si="13"/>
        <v>0</v>
      </c>
      <c r="AE36" s="67">
        <f t="shared" si="27"/>
        <v>0</v>
      </c>
      <c r="AF36" s="69"/>
      <c r="AG36" s="69"/>
      <c r="AH36" s="70"/>
      <c r="AI36" s="69"/>
      <c r="AJ36" s="69"/>
      <c r="AK36" s="69"/>
      <c r="AL36" s="495"/>
      <c r="AM36" s="489"/>
      <c r="AN36" s="69">
        <v>159</v>
      </c>
      <c r="AO36" s="70"/>
      <c r="AP36" s="70"/>
      <c r="AQ36" s="70"/>
      <c r="AR36" s="69">
        <v>129</v>
      </c>
      <c r="AS36" s="69"/>
      <c r="AT36" s="493"/>
      <c r="AU36" s="494"/>
      <c r="AV36" s="490">
        <f t="shared" si="1"/>
        <v>129</v>
      </c>
      <c r="AW36" s="490">
        <f t="shared" si="2"/>
        <v>129</v>
      </c>
      <c r="AX36" s="71"/>
      <c r="AY36" s="72"/>
      <c r="AZ36" s="73"/>
      <c r="BA36" s="74"/>
      <c r="BB36" s="75"/>
      <c r="BC36" s="52">
        <f t="shared" si="3"/>
        <v>0</v>
      </c>
      <c r="BD36" s="51">
        <f t="shared" si="4"/>
        <v>0</v>
      </c>
      <c r="BE36" s="491">
        <f t="shared" si="5"/>
        <v>135.45000000000002</v>
      </c>
      <c r="BF36" s="248"/>
      <c r="BG36" s="217">
        <f t="shared" si="14"/>
        <v>0</v>
      </c>
      <c r="BH36" s="491">
        <f t="shared" si="15"/>
        <v>141.9</v>
      </c>
      <c r="BI36" s="103"/>
      <c r="BJ36" s="51">
        <f t="shared" si="6"/>
        <v>0</v>
      </c>
      <c r="BK36" s="491">
        <f t="shared" si="7"/>
        <v>148.35</v>
      </c>
      <c r="BL36" s="103"/>
      <c r="BM36" s="217">
        <f t="shared" si="8"/>
        <v>0</v>
      </c>
      <c r="BN36" s="491">
        <f t="shared" si="9"/>
        <v>154.79999999999998</v>
      </c>
      <c r="BO36" s="392">
        <f t="shared" si="10"/>
        <v>0</v>
      </c>
      <c r="BP36" s="217">
        <f t="shared" si="11"/>
        <v>0</v>
      </c>
      <c r="BQ36" s="51">
        <f t="shared" si="12"/>
        <v>0</v>
      </c>
      <c r="BR36" s="77">
        <v>940</v>
      </c>
    </row>
    <row r="37" spans="1:70" ht="13.75" customHeight="1" x14ac:dyDescent="0.15">
      <c r="A37" s="51" t="str">
        <f t="shared" ref="A37:A42" si="29">"BL2"&amp;REPT(0,4-LEN(BR37))&amp;BR37</f>
        <v>BL21255</v>
      </c>
      <c r="B37" s="45" t="s">
        <v>368</v>
      </c>
      <c r="C37" s="54" t="s">
        <v>84</v>
      </c>
      <c r="D37" s="54" t="s">
        <v>5</v>
      </c>
      <c r="E37" s="247"/>
      <c r="F37" s="53" t="s">
        <v>321</v>
      </c>
      <c r="G37" s="53" t="s">
        <v>72</v>
      </c>
      <c r="H37" s="54" t="s">
        <v>70</v>
      </c>
      <c r="I37" s="247" t="s">
        <v>1054</v>
      </c>
      <c r="J37" s="590" t="s">
        <v>1063</v>
      </c>
      <c r="K37" s="590" t="s">
        <v>1057</v>
      </c>
      <c r="L37" s="230" t="s">
        <v>1055</v>
      </c>
      <c r="M37" s="55">
        <v>7.6559999999999997</v>
      </c>
      <c r="N37" s="51">
        <v>8</v>
      </c>
      <c r="O37" s="217"/>
      <c r="P37" s="217"/>
      <c r="Q37" s="56"/>
      <c r="R37" s="57"/>
      <c r="S37" s="58"/>
      <c r="T37" s="59"/>
      <c r="U37" s="60"/>
      <c r="V37" s="61"/>
      <c r="W37" s="62"/>
      <c r="X37" s="63"/>
      <c r="Y37" s="64"/>
      <c r="Z37" s="65"/>
      <c r="AA37" s="66"/>
      <c r="AB37" s="103"/>
      <c r="AC37" s="103"/>
      <c r="AD37" s="220">
        <f t="shared" si="13"/>
        <v>0</v>
      </c>
      <c r="AE37" s="67">
        <f t="shared" si="27"/>
        <v>0</v>
      </c>
      <c r="AF37" s="69"/>
      <c r="AG37" s="69"/>
      <c r="AH37" s="70"/>
      <c r="AI37" s="69"/>
      <c r="AJ37" s="69"/>
      <c r="AK37" s="69"/>
      <c r="AL37" s="495"/>
      <c r="AM37" s="489"/>
      <c r="AN37" s="69">
        <v>179</v>
      </c>
      <c r="AO37" s="70"/>
      <c r="AP37" s="70"/>
      <c r="AQ37" s="70"/>
      <c r="AR37" s="69">
        <v>144</v>
      </c>
      <c r="AS37" s="69"/>
      <c r="AT37" s="493"/>
      <c r="AU37" s="494"/>
      <c r="AV37" s="490">
        <f t="shared" si="1"/>
        <v>144</v>
      </c>
      <c r="AW37" s="490">
        <f t="shared" si="2"/>
        <v>144</v>
      </c>
      <c r="AX37" s="71"/>
      <c r="AY37" s="72"/>
      <c r="AZ37" s="73"/>
      <c r="BA37" s="74"/>
      <c r="BB37" s="75"/>
      <c r="BC37" s="52">
        <f t="shared" si="3"/>
        <v>0</v>
      </c>
      <c r="BD37" s="51">
        <f t="shared" si="4"/>
        <v>0</v>
      </c>
      <c r="BE37" s="491">
        <f t="shared" si="5"/>
        <v>151.20000000000002</v>
      </c>
      <c r="BF37" s="248"/>
      <c r="BG37" s="217">
        <f t="shared" si="14"/>
        <v>0</v>
      </c>
      <c r="BH37" s="491">
        <f t="shared" si="15"/>
        <v>158.4</v>
      </c>
      <c r="BI37" s="103"/>
      <c r="BJ37" s="51">
        <f t="shared" si="6"/>
        <v>0</v>
      </c>
      <c r="BK37" s="491">
        <f t="shared" si="7"/>
        <v>165.6</v>
      </c>
      <c r="BL37" s="103"/>
      <c r="BM37" s="217">
        <f t="shared" si="8"/>
        <v>0</v>
      </c>
      <c r="BN37" s="491">
        <f t="shared" si="9"/>
        <v>172.79999999999998</v>
      </c>
      <c r="BO37" s="392">
        <f t="shared" si="10"/>
        <v>0</v>
      </c>
      <c r="BP37" s="217">
        <f t="shared" si="11"/>
        <v>0</v>
      </c>
      <c r="BQ37" s="51">
        <f t="shared" si="12"/>
        <v>0</v>
      </c>
      <c r="BR37" s="77">
        <v>1255</v>
      </c>
    </row>
    <row r="38" spans="1:70" ht="13.75" customHeight="1" x14ac:dyDescent="0.15">
      <c r="A38" s="51" t="str">
        <f t="shared" si="29"/>
        <v>BL21897</v>
      </c>
      <c r="B38" s="90" t="s">
        <v>368</v>
      </c>
      <c r="C38" s="90" t="s">
        <v>413</v>
      </c>
      <c r="D38" s="90" t="s">
        <v>61</v>
      </c>
      <c r="E38" s="253"/>
      <c r="F38" s="53" t="s">
        <v>324</v>
      </c>
      <c r="G38" s="596" t="s">
        <v>1122</v>
      </c>
      <c r="H38" s="54"/>
      <c r="I38" s="247" t="s">
        <v>1054</v>
      </c>
      <c r="J38" s="590" t="s">
        <v>1063</v>
      </c>
      <c r="K38" s="590" t="s">
        <v>1057</v>
      </c>
      <c r="L38" s="230" t="s">
        <v>1055</v>
      </c>
      <c r="M38" s="55">
        <v>2.6</v>
      </c>
      <c r="N38" s="51">
        <v>1</v>
      </c>
      <c r="O38" s="217"/>
      <c r="P38" s="217"/>
      <c r="Q38" s="56"/>
      <c r="R38" s="57"/>
      <c r="S38" s="58"/>
      <c r="T38" s="59"/>
      <c r="U38" s="60"/>
      <c r="V38" s="61"/>
      <c r="W38" s="62"/>
      <c r="X38" s="63"/>
      <c r="Y38" s="64"/>
      <c r="Z38" s="65"/>
      <c r="AA38" s="66"/>
      <c r="AB38" s="103"/>
      <c r="AC38" s="103"/>
      <c r="AD38" s="220">
        <f t="shared" si="13"/>
        <v>0</v>
      </c>
      <c r="AE38" s="67">
        <f t="shared" si="27"/>
        <v>0</v>
      </c>
      <c r="AF38" s="69"/>
      <c r="AG38" s="69"/>
      <c r="AH38" s="70"/>
      <c r="AI38" s="69"/>
      <c r="AJ38" s="69"/>
      <c r="AK38" s="69"/>
      <c r="AL38" s="495"/>
      <c r="AM38" s="489"/>
      <c r="AN38" s="69">
        <v>274</v>
      </c>
      <c r="AO38" s="70"/>
      <c r="AP38" s="70"/>
      <c r="AQ38" s="70"/>
      <c r="AR38" s="69">
        <v>224</v>
      </c>
      <c r="AS38" s="69"/>
      <c r="AT38" s="493"/>
      <c r="AU38" s="494"/>
      <c r="AV38" s="490">
        <f t="shared" si="1"/>
        <v>224</v>
      </c>
      <c r="AW38" s="490">
        <f t="shared" si="2"/>
        <v>224</v>
      </c>
      <c r="AX38" s="71"/>
      <c r="AY38" s="72"/>
      <c r="AZ38" s="73"/>
      <c r="BA38" s="74"/>
      <c r="BB38" s="75"/>
      <c r="BC38" s="52">
        <f t="shared" si="3"/>
        <v>0</v>
      </c>
      <c r="BD38" s="51">
        <f t="shared" si="4"/>
        <v>0</v>
      </c>
      <c r="BE38" s="491">
        <f t="shared" si="5"/>
        <v>235.20000000000002</v>
      </c>
      <c r="BF38" s="248"/>
      <c r="BG38" s="217">
        <f t="shared" si="14"/>
        <v>0</v>
      </c>
      <c r="BH38" s="491">
        <f t="shared" si="15"/>
        <v>246.40000000000003</v>
      </c>
      <c r="BI38" s="395"/>
      <c r="BJ38" s="51">
        <f t="shared" si="6"/>
        <v>0</v>
      </c>
      <c r="BK38" s="491">
        <f t="shared" si="7"/>
        <v>257.59999999999997</v>
      </c>
      <c r="BL38" s="395"/>
      <c r="BM38" s="217">
        <f t="shared" si="8"/>
        <v>0</v>
      </c>
      <c r="BN38" s="491">
        <f t="shared" si="9"/>
        <v>268.8</v>
      </c>
      <c r="BO38" s="392">
        <f t="shared" si="10"/>
        <v>0</v>
      </c>
      <c r="BP38" s="217">
        <f t="shared" si="11"/>
        <v>0</v>
      </c>
      <c r="BQ38" s="51">
        <f t="shared" si="12"/>
        <v>0</v>
      </c>
      <c r="BR38" s="77">
        <v>1897</v>
      </c>
    </row>
    <row r="39" spans="1:70" ht="13.75" customHeight="1" x14ac:dyDescent="0.15">
      <c r="A39" s="51" t="str">
        <f t="shared" si="29"/>
        <v>BL21898</v>
      </c>
      <c r="B39" s="90" t="s">
        <v>368</v>
      </c>
      <c r="C39" s="90" t="s">
        <v>414</v>
      </c>
      <c r="D39" s="90" t="s">
        <v>61</v>
      </c>
      <c r="E39" s="253"/>
      <c r="F39" s="53" t="s">
        <v>324</v>
      </c>
      <c r="G39" s="596" t="s">
        <v>1123</v>
      </c>
      <c r="H39" s="54"/>
      <c r="I39" s="247" t="s">
        <v>1054</v>
      </c>
      <c r="J39" s="590" t="s">
        <v>1063</v>
      </c>
      <c r="K39" s="590" t="s">
        <v>1057</v>
      </c>
      <c r="L39" s="230" t="s">
        <v>1055</v>
      </c>
      <c r="M39" s="55">
        <v>2.4500000000000002</v>
      </c>
      <c r="N39" s="51">
        <v>1</v>
      </c>
      <c r="O39" s="217"/>
      <c r="P39" s="217"/>
      <c r="Q39" s="56"/>
      <c r="R39" s="57"/>
      <c r="S39" s="58"/>
      <c r="T39" s="59"/>
      <c r="U39" s="60"/>
      <c r="V39" s="61"/>
      <c r="W39" s="62"/>
      <c r="X39" s="63"/>
      <c r="Y39" s="64"/>
      <c r="Z39" s="65"/>
      <c r="AA39" s="66"/>
      <c r="AB39" s="103"/>
      <c r="AC39" s="103"/>
      <c r="AD39" s="220">
        <f t="shared" si="13"/>
        <v>0</v>
      </c>
      <c r="AE39" s="67">
        <f t="shared" si="27"/>
        <v>0</v>
      </c>
      <c r="AF39" s="69"/>
      <c r="AG39" s="69"/>
      <c r="AH39" s="70"/>
      <c r="AI39" s="69"/>
      <c r="AJ39" s="69"/>
      <c r="AK39" s="69"/>
      <c r="AL39" s="495"/>
      <c r="AM39" s="489"/>
      <c r="AN39" s="69">
        <v>299</v>
      </c>
      <c r="AO39" s="70"/>
      <c r="AP39" s="70"/>
      <c r="AQ39" s="70"/>
      <c r="AR39" s="69">
        <v>244</v>
      </c>
      <c r="AS39" s="69"/>
      <c r="AT39" s="493"/>
      <c r="AU39" s="494"/>
      <c r="AV39" s="490">
        <f t="shared" si="1"/>
        <v>244</v>
      </c>
      <c r="AW39" s="490">
        <f t="shared" si="2"/>
        <v>244</v>
      </c>
      <c r="AX39" s="71"/>
      <c r="AY39" s="72"/>
      <c r="AZ39" s="73"/>
      <c r="BA39" s="74"/>
      <c r="BB39" s="75"/>
      <c r="BC39" s="52">
        <f t="shared" si="3"/>
        <v>0</v>
      </c>
      <c r="BD39" s="51">
        <f t="shared" si="4"/>
        <v>0</v>
      </c>
      <c r="BE39" s="491">
        <f t="shared" si="5"/>
        <v>256.2</v>
      </c>
      <c r="BF39" s="248"/>
      <c r="BG39" s="217">
        <f t="shared" si="14"/>
        <v>0</v>
      </c>
      <c r="BH39" s="491">
        <f t="shared" si="15"/>
        <v>268.40000000000003</v>
      </c>
      <c r="BI39" s="395"/>
      <c r="BJ39" s="51">
        <f t="shared" si="6"/>
        <v>0</v>
      </c>
      <c r="BK39" s="491">
        <f t="shared" si="7"/>
        <v>280.59999999999997</v>
      </c>
      <c r="BL39" s="395"/>
      <c r="BM39" s="217">
        <f t="shared" si="8"/>
        <v>0</v>
      </c>
      <c r="BN39" s="491">
        <f t="shared" si="9"/>
        <v>292.8</v>
      </c>
      <c r="BO39" s="392">
        <f t="shared" si="10"/>
        <v>0</v>
      </c>
      <c r="BP39" s="217">
        <f t="shared" si="11"/>
        <v>0</v>
      </c>
      <c r="BQ39" s="51">
        <f t="shared" si="12"/>
        <v>0</v>
      </c>
      <c r="BR39" s="77">
        <v>1898</v>
      </c>
    </row>
    <row r="40" spans="1:70" ht="13.75" customHeight="1" x14ac:dyDescent="0.15">
      <c r="A40" s="51" t="str">
        <f t="shared" si="29"/>
        <v>BL21899</v>
      </c>
      <c r="B40" s="90" t="s">
        <v>368</v>
      </c>
      <c r="C40" s="90" t="s">
        <v>415</v>
      </c>
      <c r="D40" s="90" t="s">
        <v>61</v>
      </c>
      <c r="E40" s="253"/>
      <c r="F40" s="53" t="s">
        <v>324</v>
      </c>
      <c r="G40" s="596" t="s">
        <v>1124</v>
      </c>
      <c r="H40" s="54"/>
      <c r="I40" s="247" t="s">
        <v>1054</v>
      </c>
      <c r="J40" s="590" t="s">
        <v>1063</v>
      </c>
      <c r="K40" s="590" t="s">
        <v>1057</v>
      </c>
      <c r="L40" s="230" t="s">
        <v>1055</v>
      </c>
      <c r="M40" s="55">
        <v>2.95</v>
      </c>
      <c r="N40" s="51">
        <v>1</v>
      </c>
      <c r="O40" s="217"/>
      <c r="P40" s="217"/>
      <c r="Q40" s="56"/>
      <c r="R40" s="57"/>
      <c r="S40" s="58"/>
      <c r="T40" s="59"/>
      <c r="U40" s="60"/>
      <c r="V40" s="61"/>
      <c r="W40" s="62"/>
      <c r="X40" s="63"/>
      <c r="Y40" s="64"/>
      <c r="Z40" s="65"/>
      <c r="AA40" s="66"/>
      <c r="AB40" s="103"/>
      <c r="AC40" s="103"/>
      <c r="AD40" s="220">
        <f t="shared" si="13"/>
        <v>0</v>
      </c>
      <c r="AE40" s="67">
        <f t="shared" si="27"/>
        <v>0</v>
      </c>
      <c r="AF40" s="69"/>
      <c r="AG40" s="69"/>
      <c r="AH40" s="70"/>
      <c r="AI40" s="69"/>
      <c r="AJ40" s="69"/>
      <c r="AK40" s="69"/>
      <c r="AL40" s="495"/>
      <c r="AM40" s="489"/>
      <c r="AN40" s="69">
        <v>324</v>
      </c>
      <c r="AO40" s="70"/>
      <c r="AP40" s="70"/>
      <c r="AQ40" s="70"/>
      <c r="AR40" s="69">
        <v>264</v>
      </c>
      <c r="AS40" s="69"/>
      <c r="AT40" s="493"/>
      <c r="AU40" s="494"/>
      <c r="AV40" s="490">
        <f t="shared" si="1"/>
        <v>264</v>
      </c>
      <c r="AW40" s="490">
        <f t="shared" si="2"/>
        <v>264</v>
      </c>
      <c r="AX40" s="71"/>
      <c r="AY40" s="72"/>
      <c r="AZ40" s="73"/>
      <c r="BA40" s="74"/>
      <c r="BB40" s="75"/>
      <c r="BC40" s="52">
        <f t="shared" si="3"/>
        <v>0</v>
      </c>
      <c r="BD40" s="51">
        <f t="shared" si="4"/>
        <v>0</v>
      </c>
      <c r="BE40" s="491">
        <f t="shared" si="5"/>
        <v>277.2</v>
      </c>
      <c r="BF40" s="248"/>
      <c r="BG40" s="217">
        <f t="shared" si="14"/>
        <v>0</v>
      </c>
      <c r="BH40" s="491">
        <f t="shared" si="15"/>
        <v>290.40000000000003</v>
      </c>
      <c r="BI40" s="395"/>
      <c r="BJ40" s="51">
        <f t="shared" si="6"/>
        <v>0</v>
      </c>
      <c r="BK40" s="491">
        <f t="shared" si="7"/>
        <v>303.59999999999997</v>
      </c>
      <c r="BL40" s="395"/>
      <c r="BM40" s="217">
        <f t="shared" si="8"/>
        <v>0</v>
      </c>
      <c r="BN40" s="491">
        <f t="shared" si="9"/>
        <v>316.8</v>
      </c>
      <c r="BO40" s="392">
        <f t="shared" si="10"/>
        <v>0</v>
      </c>
      <c r="BP40" s="217">
        <f t="shared" si="11"/>
        <v>0</v>
      </c>
      <c r="BQ40" s="51">
        <f t="shared" si="12"/>
        <v>0</v>
      </c>
      <c r="BR40" s="77">
        <v>1899</v>
      </c>
    </row>
    <row r="41" spans="1:70" ht="13.75" customHeight="1" x14ac:dyDescent="0.15">
      <c r="A41" s="51" t="str">
        <f t="shared" si="29"/>
        <v>BL21900</v>
      </c>
      <c r="B41" s="90" t="s">
        <v>368</v>
      </c>
      <c r="C41" s="90" t="s">
        <v>416</v>
      </c>
      <c r="D41" s="90" t="s">
        <v>61</v>
      </c>
      <c r="E41" s="253"/>
      <c r="F41" s="53" t="s">
        <v>324</v>
      </c>
      <c r="G41" s="596" t="s">
        <v>1125</v>
      </c>
      <c r="H41" s="54"/>
      <c r="I41" s="247" t="s">
        <v>1054</v>
      </c>
      <c r="J41" s="590" t="s">
        <v>1063</v>
      </c>
      <c r="K41" s="590" t="s">
        <v>1057</v>
      </c>
      <c r="L41" s="230" t="s">
        <v>1055</v>
      </c>
      <c r="M41" s="55">
        <v>2.7</v>
      </c>
      <c r="N41" s="51">
        <v>1</v>
      </c>
      <c r="O41" s="217"/>
      <c r="P41" s="217"/>
      <c r="Q41" s="56"/>
      <c r="R41" s="57"/>
      <c r="S41" s="58"/>
      <c r="T41" s="59"/>
      <c r="U41" s="60"/>
      <c r="V41" s="61"/>
      <c r="W41" s="62"/>
      <c r="X41" s="63"/>
      <c r="Y41" s="64"/>
      <c r="Z41" s="65"/>
      <c r="AA41" s="66"/>
      <c r="AB41" s="103"/>
      <c r="AC41" s="103"/>
      <c r="AD41" s="220">
        <f t="shared" si="13"/>
        <v>0</v>
      </c>
      <c r="AE41" s="67">
        <f t="shared" si="27"/>
        <v>0</v>
      </c>
      <c r="AF41" s="69"/>
      <c r="AG41" s="69"/>
      <c r="AH41" s="70"/>
      <c r="AI41" s="69"/>
      <c r="AJ41" s="69"/>
      <c r="AK41" s="69"/>
      <c r="AL41" s="495"/>
      <c r="AM41" s="489"/>
      <c r="AN41" s="69">
        <v>344</v>
      </c>
      <c r="AO41" s="70"/>
      <c r="AP41" s="70"/>
      <c r="AQ41" s="70"/>
      <c r="AR41" s="69">
        <v>279</v>
      </c>
      <c r="AS41" s="69"/>
      <c r="AT41" s="493"/>
      <c r="AU41" s="494"/>
      <c r="AV41" s="490">
        <f t="shared" si="1"/>
        <v>279</v>
      </c>
      <c r="AW41" s="490">
        <f t="shared" si="2"/>
        <v>279</v>
      </c>
      <c r="AX41" s="71"/>
      <c r="AY41" s="72"/>
      <c r="AZ41" s="73"/>
      <c r="BA41" s="74"/>
      <c r="BB41" s="75"/>
      <c r="BC41" s="52">
        <f t="shared" si="3"/>
        <v>0</v>
      </c>
      <c r="BD41" s="51">
        <f t="shared" si="4"/>
        <v>0</v>
      </c>
      <c r="BE41" s="491">
        <f t="shared" si="5"/>
        <v>292.95</v>
      </c>
      <c r="BF41" s="248"/>
      <c r="BG41" s="217">
        <f t="shared" si="14"/>
        <v>0</v>
      </c>
      <c r="BH41" s="491">
        <f t="shared" si="15"/>
        <v>306.90000000000003</v>
      </c>
      <c r="BI41" s="395"/>
      <c r="BJ41" s="51">
        <f t="shared" si="6"/>
        <v>0</v>
      </c>
      <c r="BK41" s="491">
        <f t="shared" si="7"/>
        <v>320.84999999999997</v>
      </c>
      <c r="BL41" s="395"/>
      <c r="BM41" s="217">
        <f t="shared" si="8"/>
        <v>0</v>
      </c>
      <c r="BN41" s="491">
        <f t="shared" si="9"/>
        <v>334.8</v>
      </c>
      <c r="BO41" s="392">
        <f t="shared" si="10"/>
        <v>0</v>
      </c>
      <c r="BP41" s="217">
        <f t="shared" si="11"/>
        <v>0</v>
      </c>
      <c r="BQ41" s="51">
        <f t="shared" si="12"/>
        <v>0</v>
      </c>
      <c r="BR41" s="77">
        <v>1900</v>
      </c>
    </row>
    <row r="42" spans="1:70" ht="13.75" customHeight="1" x14ac:dyDescent="0.15">
      <c r="A42" s="51" t="str">
        <f t="shared" si="29"/>
        <v>BL22472</v>
      </c>
      <c r="B42" s="54" t="s">
        <v>368</v>
      </c>
      <c r="C42" s="54" t="s">
        <v>871</v>
      </c>
      <c r="D42" s="54" t="s">
        <v>5</v>
      </c>
      <c r="E42" s="564"/>
      <c r="F42" s="53" t="s">
        <v>324</v>
      </c>
      <c r="G42" s="55" t="s">
        <v>62</v>
      </c>
      <c r="H42" s="54"/>
      <c r="I42" s="247" t="s">
        <v>1054</v>
      </c>
      <c r="J42" s="590" t="s">
        <v>1063</v>
      </c>
      <c r="K42" s="590" t="s">
        <v>1057</v>
      </c>
      <c r="L42" s="230" t="s">
        <v>1055</v>
      </c>
      <c r="M42" s="55">
        <v>6.06</v>
      </c>
      <c r="N42" s="51">
        <v>3</v>
      </c>
      <c r="O42" s="217"/>
      <c r="P42" s="217"/>
      <c r="Q42" s="56"/>
      <c r="R42" s="57"/>
      <c r="S42" s="58"/>
      <c r="T42" s="59"/>
      <c r="U42" s="60"/>
      <c r="V42" s="61"/>
      <c r="W42" s="62"/>
      <c r="X42" s="63"/>
      <c r="Y42" s="64"/>
      <c r="Z42" s="65"/>
      <c r="AA42" s="66"/>
      <c r="AB42" s="103"/>
      <c r="AC42" s="103"/>
      <c r="AD42" s="220">
        <f t="shared" si="13"/>
        <v>0</v>
      </c>
      <c r="AE42" s="67">
        <f t="shared" ref="AE42" si="30">N42*AD42</f>
        <v>0</v>
      </c>
      <c r="AF42" s="69"/>
      <c r="AG42" s="69"/>
      <c r="AH42" s="70"/>
      <c r="AI42" s="69"/>
      <c r="AJ42" s="69"/>
      <c r="AK42" s="69"/>
      <c r="AL42" s="495"/>
      <c r="AM42" s="489"/>
      <c r="AN42" s="69">
        <v>159</v>
      </c>
      <c r="AO42" s="70"/>
      <c r="AP42" s="70"/>
      <c r="AQ42" s="70"/>
      <c r="AR42" s="69">
        <v>129</v>
      </c>
      <c r="AS42" s="69"/>
      <c r="AT42" s="493"/>
      <c r="AU42" s="494"/>
      <c r="AV42" s="490">
        <f t="shared" si="1"/>
        <v>129</v>
      </c>
      <c r="AW42" s="490">
        <f t="shared" si="2"/>
        <v>129</v>
      </c>
      <c r="AX42" s="71"/>
      <c r="AY42" s="72"/>
      <c r="AZ42" s="73"/>
      <c r="BA42" s="74"/>
      <c r="BB42" s="75"/>
      <c r="BC42" s="52">
        <f t="shared" si="3"/>
        <v>0</v>
      </c>
      <c r="BD42" s="51">
        <f t="shared" si="4"/>
        <v>0</v>
      </c>
      <c r="BE42" s="491">
        <f t="shared" si="5"/>
        <v>135.45000000000002</v>
      </c>
      <c r="BF42" s="248"/>
      <c r="BG42" s="217">
        <f t="shared" si="14"/>
        <v>0</v>
      </c>
      <c r="BH42" s="491">
        <f t="shared" si="15"/>
        <v>141.9</v>
      </c>
      <c r="BI42" s="395"/>
      <c r="BJ42" s="51">
        <f t="shared" si="6"/>
        <v>0</v>
      </c>
      <c r="BK42" s="491">
        <f t="shared" si="7"/>
        <v>148.35</v>
      </c>
      <c r="BL42" s="395"/>
      <c r="BM42" s="217">
        <f t="shared" si="8"/>
        <v>0</v>
      </c>
      <c r="BN42" s="491">
        <f t="shared" si="9"/>
        <v>154.79999999999998</v>
      </c>
      <c r="BO42" s="392">
        <f t="shared" si="10"/>
        <v>0</v>
      </c>
      <c r="BP42" s="217">
        <f t="shared" si="11"/>
        <v>0</v>
      </c>
      <c r="BQ42" s="51">
        <f t="shared" si="12"/>
        <v>0</v>
      </c>
      <c r="BR42" s="77">
        <v>2472</v>
      </c>
    </row>
    <row r="43" spans="1:70" ht="13.75" customHeight="1" x14ac:dyDescent="0.15">
      <c r="A43" s="51" t="str">
        <f t="shared" ref="A43" si="31">"BL2"&amp;REPT(0,4-LEN(BR43))&amp;BR43</f>
        <v>BL22667</v>
      </c>
      <c r="B43" s="90" t="s">
        <v>368</v>
      </c>
      <c r="C43" s="90" t="s">
        <v>1005</v>
      </c>
      <c r="D43" s="90" t="s">
        <v>61</v>
      </c>
      <c r="E43" s="563"/>
      <c r="F43" s="53" t="s">
        <v>324</v>
      </c>
      <c r="G43" s="596" t="s">
        <v>1126</v>
      </c>
      <c r="H43" s="54"/>
      <c r="I43" s="247" t="s">
        <v>1054</v>
      </c>
      <c r="J43" s="590" t="s">
        <v>1063</v>
      </c>
      <c r="K43" s="590" t="s">
        <v>1057</v>
      </c>
      <c r="L43" s="230" t="s">
        <v>1055</v>
      </c>
      <c r="M43" s="55">
        <v>9</v>
      </c>
      <c r="N43" s="51">
        <v>1</v>
      </c>
      <c r="O43" s="217"/>
      <c r="P43" s="217"/>
      <c r="Q43" s="56"/>
      <c r="R43" s="57"/>
      <c r="S43" s="58"/>
      <c r="T43" s="59"/>
      <c r="U43" s="60"/>
      <c r="V43" s="61"/>
      <c r="W43" s="62"/>
      <c r="X43" s="63"/>
      <c r="Y43" s="64"/>
      <c r="Z43" s="65"/>
      <c r="AA43" s="66"/>
      <c r="AB43" s="103"/>
      <c r="AC43" s="103"/>
      <c r="AD43" s="220">
        <f t="shared" si="13"/>
        <v>0</v>
      </c>
      <c r="AE43" s="67">
        <f t="shared" ref="AE43" si="32">N43*AD43</f>
        <v>0</v>
      </c>
      <c r="AF43" s="69"/>
      <c r="AG43" s="69"/>
      <c r="AH43" s="70"/>
      <c r="AI43" s="69"/>
      <c r="AJ43" s="69"/>
      <c r="AK43" s="69"/>
      <c r="AL43" s="495"/>
      <c r="AM43" s="489"/>
      <c r="AN43" s="69">
        <v>694</v>
      </c>
      <c r="AO43" s="70"/>
      <c r="AP43" s="70"/>
      <c r="AQ43" s="70"/>
      <c r="AR43" s="69">
        <v>569</v>
      </c>
      <c r="AS43" s="69"/>
      <c r="AT43" s="493"/>
      <c r="AU43" s="494"/>
      <c r="AV43" s="490">
        <f t="shared" si="1"/>
        <v>569</v>
      </c>
      <c r="AW43" s="490">
        <f t="shared" si="2"/>
        <v>569</v>
      </c>
      <c r="AX43" s="71"/>
      <c r="AY43" s="72"/>
      <c r="AZ43" s="73"/>
      <c r="BA43" s="74"/>
      <c r="BB43" s="75"/>
      <c r="BC43" s="52">
        <f t="shared" si="3"/>
        <v>0</v>
      </c>
      <c r="BD43" s="51">
        <f t="shared" si="4"/>
        <v>0</v>
      </c>
      <c r="BE43" s="491">
        <f t="shared" si="5"/>
        <v>597.45000000000005</v>
      </c>
      <c r="BF43" s="248"/>
      <c r="BG43" s="217">
        <f t="shared" ref="BG43" si="33">$N43*BF43</f>
        <v>0</v>
      </c>
      <c r="BH43" s="491">
        <f t="shared" si="15"/>
        <v>625.90000000000009</v>
      </c>
      <c r="BI43" s="395"/>
      <c r="BJ43" s="51">
        <f t="shared" si="6"/>
        <v>0</v>
      </c>
      <c r="BK43" s="491">
        <f t="shared" si="7"/>
        <v>654.34999999999991</v>
      </c>
      <c r="BL43" s="395"/>
      <c r="BM43" s="217">
        <f t="shared" si="8"/>
        <v>0</v>
      </c>
      <c r="BN43" s="491">
        <f t="shared" si="9"/>
        <v>682.8</v>
      </c>
      <c r="BO43" s="392">
        <f t="shared" si="10"/>
        <v>0</v>
      </c>
      <c r="BP43" s="217">
        <f t="shared" si="11"/>
        <v>0</v>
      </c>
      <c r="BQ43" s="51">
        <f t="shared" si="12"/>
        <v>0</v>
      </c>
      <c r="BR43" s="77">
        <v>2667</v>
      </c>
    </row>
    <row r="44" spans="1:70" ht="13.75" customHeight="1" x14ac:dyDescent="0.15">
      <c r="A44" s="51" t="str">
        <f t="shared" ref="A44:A45" si="34">"BL2"&amp;REPT(0,4-LEN(BR44))&amp;BR44</f>
        <v>BL21252</v>
      </c>
      <c r="B44" s="45" t="s">
        <v>90</v>
      </c>
      <c r="C44" s="54" t="s">
        <v>90</v>
      </c>
      <c r="D44" s="54" t="s">
        <v>5</v>
      </c>
      <c r="E44" s="247"/>
      <c r="F44" s="53" t="s">
        <v>315</v>
      </c>
      <c r="G44" s="53" t="s">
        <v>72</v>
      </c>
      <c r="H44" s="54" t="s">
        <v>91</v>
      </c>
      <c r="I44" s="247" t="s">
        <v>1054</v>
      </c>
      <c r="J44" s="590" t="s">
        <v>1063</v>
      </c>
      <c r="K44" s="590" t="s">
        <v>1057</v>
      </c>
      <c r="L44" s="230" t="s">
        <v>1055</v>
      </c>
      <c r="M44" s="55">
        <v>12.59</v>
      </c>
      <c r="N44" s="51">
        <v>10</v>
      </c>
      <c r="O44" s="217"/>
      <c r="P44" s="217"/>
      <c r="Q44" s="56"/>
      <c r="R44" s="57"/>
      <c r="S44" s="58"/>
      <c r="T44" s="59"/>
      <c r="U44" s="60"/>
      <c r="V44" s="61"/>
      <c r="W44" s="62"/>
      <c r="X44" s="63"/>
      <c r="Y44" s="64"/>
      <c r="Z44" s="65"/>
      <c r="AA44" s="66"/>
      <c r="AB44" s="103"/>
      <c r="AC44" s="103"/>
      <c r="AD44" s="220">
        <f t="shared" si="13"/>
        <v>0</v>
      </c>
      <c r="AE44" s="67">
        <f t="shared" ref="AE44:AE45" si="35">N44*AD44</f>
        <v>0</v>
      </c>
      <c r="AF44" s="69"/>
      <c r="AG44" s="69"/>
      <c r="AH44" s="70"/>
      <c r="AI44" s="69"/>
      <c r="AJ44" s="69"/>
      <c r="AK44" s="69"/>
      <c r="AL44" s="495"/>
      <c r="AM44" s="489"/>
      <c r="AN44" s="69">
        <v>214</v>
      </c>
      <c r="AO44" s="70"/>
      <c r="AP44" s="70"/>
      <c r="AQ44" s="70"/>
      <c r="AR44" s="69">
        <v>174</v>
      </c>
      <c r="AS44" s="69"/>
      <c r="AT44" s="493"/>
      <c r="AU44" s="494"/>
      <c r="AV44" s="490">
        <f t="shared" si="1"/>
        <v>174</v>
      </c>
      <c r="AW44" s="490">
        <f t="shared" si="2"/>
        <v>174</v>
      </c>
      <c r="AX44" s="71"/>
      <c r="AY44" s="72"/>
      <c r="AZ44" s="73"/>
      <c r="BA44" s="74"/>
      <c r="BB44" s="75"/>
      <c r="BC44" s="52">
        <f t="shared" si="3"/>
        <v>0</v>
      </c>
      <c r="BD44" s="51">
        <f t="shared" si="4"/>
        <v>0</v>
      </c>
      <c r="BE44" s="491">
        <f t="shared" si="5"/>
        <v>182.70000000000002</v>
      </c>
      <c r="BF44" s="248"/>
      <c r="BG44" s="217">
        <f t="shared" si="14"/>
        <v>0</v>
      </c>
      <c r="BH44" s="491">
        <f t="shared" si="15"/>
        <v>191.4</v>
      </c>
      <c r="BI44" s="103"/>
      <c r="BJ44" s="51">
        <f t="shared" si="6"/>
        <v>0</v>
      </c>
      <c r="BK44" s="491">
        <f t="shared" si="7"/>
        <v>200.1</v>
      </c>
      <c r="BL44" s="103"/>
      <c r="BM44" s="217">
        <f t="shared" si="8"/>
        <v>0</v>
      </c>
      <c r="BN44" s="491">
        <f t="shared" si="9"/>
        <v>208.79999999999998</v>
      </c>
      <c r="BO44" s="392">
        <f t="shared" si="10"/>
        <v>0</v>
      </c>
      <c r="BP44" s="217">
        <f t="shared" si="11"/>
        <v>0</v>
      </c>
      <c r="BQ44" s="51">
        <f t="shared" si="12"/>
        <v>0</v>
      </c>
      <c r="BR44" s="77">
        <v>1252</v>
      </c>
    </row>
    <row r="45" spans="1:70" ht="13.75" customHeight="1" x14ac:dyDescent="0.15">
      <c r="A45" s="51" t="str">
        <f t="shared" si="34"/>
        <v>BL21251</v>
      </c>
      <c r="B45" s="45" t="s">
        <v>90</v>
      </c>
      <c r="C45" s="54" t="s">
        <v>92</v>
      </c>
      <c r="D45" s="54" t="s">
        <v>5</v>
      </c>
      <c r="E45" s="247"/>
      <c r="F45" s="53" t="s">
        <v>315</v>
      </c>
      <c r="G45" s="53" t="s">
        <v>69</v>
      </c>
      <c r="H45" s="54" t="s">
        <v>91</v>
      </c>
      <c r="I45" s="247" t="s">
        <v>1054</v>
      </c>
      <c r="J45" s="590" t="s">
        <v>1063</v>
      </c>
      <c r="K45" s="590" t="s">
        <v>1057</v>
      </c>
      <c r="L45" s="230" t="s">
        <v>1055</v>
      </c>
      <c r="M45" s="55">
        <v>8.4309999999999992</v>
      </c>
      <c r="N45" s="51">
        <v>10</v>
      </c>
      <c r="O45" s="217"/>
      <c r="P45" s="217"/>
      <c r="Q45" s="56"/>
      <c r="R45" s="57"/>
      <c r="S45" s="58"/>
      <c r="T45" s="59"/>
      <c r="U45" s="60"/>
      <c r="V45" s="61"/>
      <c r="W45" s="62"/>
      <c r="X45" s="63"/>
      <c r="Y45" s="64"/>
      <c r="Z45" s="65"/>
      <c r="AA45" s="66"/>
      <c r="AB45" s="103"/>
      <c r="AC45" s="103"/>
      <c r="AD45" s="220">
        <f t="shared" si="13"/>
        <v>0</v>
      </c>
      <c r="AE45" s="67">
        <f t="shared" si="35"/>
        <v>0</v>
      </c>
      <c r="AF45" s="69"/>
      <c r="AG45" s="69"/>
      <c r="AH45" s="70"/>
      <c r="AI45" s="69"/>
      <c r="AJ45" s="69"/>
      <c r="AK45" s="69"/>
      <c r="AL45" s="495"/>
      <c r="AM45" s="489"/>
      <c r="AN45" s="69">
        <v>169</v>
      </c>
      <c r="AO45" s="70"/>
      <c r="AP45" s="70"/>
      <c r="AQ45" s="70"/>
      <c r="AR45" s="69">
        <v>139</v>
      </c>
      <c r="AS45" s="69"/>
      <c r="AT45" s="493"/>
      <c r="AU45" s="494"/>
      <c r="AV45" s="490">
        <f t="shared" si="1"/>
        <v>139</v>
      </c>
      <c r="AW45" s="490">
        <f t="shared" si="2"/>
        <v>139</v>
      </c>
      <c r="AX45" s="71"/>
      <c r="AY45" s="72"/>
      <c r="AZ45" s="73"/>
      <c r="BA45" s="74"/>
      <c r="BB45" s="75"/>
      <c r="BC45" s="52">
        <f t="shared" si="3"/>
        <v>0</v>
      </c>
      <c r="BD45" s="51">
        <f t="shared" si="4"/>
        <v>0</v>
      </c>
      <c r="BE45" s="491">
        <f t="shared" si="5"/>
        <v>145.95000000000002</v>
      </c>
      <c r="BF45" s="248"/>
      <c r="BG45" s="217">
        <f t="shared" si="14"/>
        <v>0</v>
      </c>
      <c r="BH45" s="491">
        <f t="shared" si="15"/>
        <v>152.9</v>
      </c>
      <c r="BI45" s="103"/>
      <c r="BJ45" s="51">
        <f t="shared" si="6"/>
        <v>0</v>
      </c>
      <c r="BK45" s="491">
        <f t="shared" si="7"/>
        <v>159.85</v>
      </c>
      <c r="BL45" s="103"/>
      <c r="BM45" s="217">
        <f t="shared" si="8"/>
        <v>0</v>
      </c>
      <c r="BN45" s="491">
        <f t="shared" si="9"/>
        <v>166.79999999999998</v>
      </c>
      <c r="BO45" s="392">
        <f t="shared" si="10"/>
        <v>0</v>
      </c>
      <c r="BP45" s="217">
        <f t="shared" si="11"/>
        <v>0</v>
      </c>
      <c r="BQ45" s="51">
        <f t="shared" si="12"/>
        <v>0</v>
      </c>
      <c r="BR45" s="77">
        <v>1251</v>
      </c>
    </row>
    <row r="46" spans="1:70" ht="13.75" customHeight="1" x14ac:dyDescent="0.15">
      <c r="A46" s="51" t="str">
        <f>"BL2"&amp;REPT(0,4-LEN(BR46))&amp;BR46</f>
        <v>BL21253</v>
      </c>
      <c r="B46" s="45" t="s">
        <v>90</v>
      </c>
      <c r="C46" s="54" t="s">
        <v>93</v>
      </c>
      <c r="D46" s="54" t="s">
        <v>5</v>
      </c>
      <c r="E46" s="247"/>
      <c r="F46" s="53" t="s">
        <v>315</v>
      </c>
      <c r="G46" s="53" t="s">
        <v>83</v>
      </c>
      <c r="H46" s="54" t="s">
        <v>91</v>
      </c>
      <c r="I46" s="247" t="s">
        <v>1054</v>
      </c>
      <c r="J46" s="590" t="s">
        <v>1063</v>
      </c>
      <c r="K46" s="590" t="s">
        <v>1057</v>
      </c>
      <c r="L46" s="230" t="s">
        <v>1055</v>
      </c>
      <c r="M46" s="55">
        <v>11.11</v>
      </c>
      <c r="N46" s="51">
        <v>5</v>
      </c>
      <c r="O46" s="217"/>
      <c r="P46" s="217"/>
      <c r="Q46" s="56"/>
      <c r="R46" s="57"/>
      <c r="S46" s="58"/>
      <c r="T46" s="59"/>
      <c r="U46" s="60"/>
      <c r="V46" s="61"/>
      <c r="W46" s="62"/>
      <c r="X46" s="63"/>
      <c r="Y46" s="64"/>
      <c r="Z46" s="65"/>
      <c r="AA46" s="66"/>
      <c r="AB46" s="103"/>
      <c r="AC46" s="103"/>
      <c r="AD46" s="220">
        <f t="shared" si="13"/>
        <v>0</v>
      </c>
      <c r="AE46" s="67">
        <f>N46*AD46</f>
        <v>0</v>
      </c>
      <c r="AF46" s="69"/>
      <c r="AG46" s="69"/>
      <c r="AH46" s="70"/>
      <c r="AI46" s="69"/>
      <c r="AJ46" s="69"/>
      <c r="AK46" s="69"/>
      <c r="AL46" s="495"/>
      <c r="AM46" s="489"/>
      <c r="AN46" s="69">
        <v>209</v>
      </c>
      <c r="AO46" s="70"/>
      <c r="AP46" s="70"/>
      <c r="AQ46" s="70"/>
      <c r="AR46" s="69">
        <v>169</v>
      </c>
      <c r="AS46" s="69"/>
      <c r="AT46" s="493"/>
      <c r="AU46" s="494"/>
      <c r="AV46" s="490">
        <f t="shared" si="1"/>
        <v>169</v>
      </c>
      <c r="AW46" s="490">
        <f t="shared" si="2"/>
        <v>169</v>
      </c>
      <c r="AX46" s="71"/>
      <c r="AY46" s="72"/>
      <c r="AZ46" s="73"/>
      <c r="BA46" s="74"/>
      <c r="BB46" s="75"/>
      <c r="BC46" s="52">
        <f t="shared" si="3"/>
        <v>0</v>
      </c>
      <c r="BD46" s="51">
        <f t="shared" si="4"/>
        <v>0</v>
      </c>
      <c r="BE46" s="491">
        <f t="shared" si="5"/>
        <v>177.45000000000002</v>
      </c>
      <c r="BF46" s="248"/>
      <c r="BG46" s="217">
        <f t="shared" si="14"/>
        <v>0</v>
      </c>
      <c r="BH46" s="491">
        <f t="shared" si="15"/>
        <v>185.9</v>
      </c>
      <c r="BI46" s="103"/>
      <c r="BJ46" s="51">
        <f t="shared" si="6"/>
        <v>0</v>
      </c>
      <c r="BK46" s="491">
        <f t="shared" si="7"/>
        <v>194.35</v>
      </c>
      <c r="BL46" s="103"/>
      <c r="BM46" s="217">
        <f t="shared" si="8"/>
        <v>0</v>
      </c>
      <c r="BN46" s="491">
        <f t="shared" si="9"/>
        <v>202.79999999999998</v>
      </c>
      <c r="BO46" s="392">
        <f t="shared" si="10"/>
        <v>0</v>
      </c>
      <c r="BP46" s="217">
        <f t="shared" si="11"/>
        <v>0</v>
      </c>
      <c r="BQ46" s="51">
        <f t="shared" si="12"/>
        <v>0</v>
      </c>
      <c r="BR46" s="77">
        <v>1253</v>
      </c>
    </row>
    <row r="47" spans="1:70" ht="13.75" customHeight="1" x14ac:dyDescent="0.15">
      <c r="A47" s="51" t="str">
        <f t="shared" ref="A47" si="36">"BL2"&amp;REPT(0,4-LEN(BR47))&amp;BR47</f>
        <v>BL21254</v>
      </c>
      <c r="B47" s="45" t="s">
        <v>90</v>
      </c>
      <c r="C47" s="54" t="s">
        <v>94</v>
      </c>
      <c r="D47" s="54" t="s">
        <v>5</v>
      </c>
      <c r="E47" s="247"/>
      <c r="F47" s="53" t="s">
        <v>315</v>
      </c>
      <c r="G47" s="53" t="s">
        <v>95</v>
      </c>
      <c r="H47" s="54" t="s">
        <v>91</v>
      </c>
      <c r="I47" s="247" t="s">
        <v>1054</v>
      </c>
      <c r="J47" s="590" t="s">
        <v>1063</v>
      </c>
      <c r="K47" s="590" t="s">
        <v>1057</v>
      </c>
      <c r="L47" s="230" t="s">
        <v>1055</v>
      </c>
      <c r="M47" s="55"/>
      <c r="N47" s="51">
        <v>1</v>
      </c>
      <c r="O47" s="217"/>
      <c r="P47" s="217"/>
      <c r="Q47" s="56"/>
      <c r="R47" s="57"/>
      <c r="S47" s="58"/>
      <c r="T47" s="59"/>
      <c r="U47" s="60"/>
      <c r="V47" s="61"/>
      <c r="W47" s="62"/>
      <c r="X47" s="63"/>
      <c r="Y47" s="64"/>
      <c r="Z47" s="65"/>
      <c r="AA47" s="66"/>
      <c r="AB47" s="103"/>
      <c r="AC47" s="103"/>
      <c r="AD47" s="220">
        <f t="shared" si="13"/>
        <v>0</v>
      </c>
      <c r="AE47" s="67">
        <f t="shared" ref="AE47" si="37">N47*AD47</f>
        <v>0</v>
      </c>
      <c r="AF47" s="69"/>
      <c r="AG47" s="69"/>
      <c r="AH47" s="70"/>
      <c r="AI47" s="69"/>
      <c r="AJ47" s="69"/>
      <c r="AK47" s="69"/>
      <c r="AL47" s="495"/>
      <c r="AM47" s="489"/>
      <c r="AN47" s="69">
        <v>84</v>
      </c>
      <c r="AO47" s="70"/>
      <c r="AP47" s="70"/>
      <c r="AQ47" s="70"/>
      <c r="AR47" s="69">
        <v>69</v>
      </c>
      <c r="AS47" s="69"/>
      <c r="AT47" s="493"/>
      <c r="AU47" s="494"/>
      <c r="AV47" s="490">
        <f t="shared" si="1"/>
        <v>69</v>
      </c>
      <c r="AW47" s="490">
        <f t="shared" si="2"/>
        <v>69</v>
      </c>
      <c r="AX47" s="71"/>
      <c r="AY47" s="72"/>
      <c r="AZ47" s="73"/>
      <c r="BA47" s="74"/>
      <c r="BB47" s="75"/>
      <c r="BC47" s="52">
        <f t="shared" si="3"/>
        <v>0</v>
      </c>
      <c r="BD47" s="51">
        <f t="shared" si="4"/>
        <v>0</v>
      </c>
      <c r="BE47" s="491">
        <f t="shared" si="5"/>
        <v>72.45</v>
      </c>
      <c r="BF47" s="248"/>
      <c r="BG47" s="217">
        <f t="shared" si="14"/>
        <v>0</v>
      </c>
      <c r="BH47" s="491">
        <f t="shared" si="15"/>
        <v>75.900000000000006</v>
      </c>
      <c r="BI47" s="103"/>
      <c r="BJ47" s="51">
        <f t="shared" si="6"/>
        <v>0</v>
      </c>
      <c r="BK47" s="491">
        <f t="shared" si="7"/>
        <v>79.349999999999994</v>
      </c>
      <c r="BL47" s="103"/>
      <c r="BM47" s="217">
        <f t="shared" si="8"/>
        <v>0</v>
      </c>
      <c r="BN47" s="491">
        <f t="shared" si="9"/>
        <v>82.8</v>
      </c>
      <c r="BO47" s="392">
        <f t="shared" si="10"/>
        <v>0</v>
      </c>
      <c r="BP47" s="217">
        <f t="shared" si="11"/>
        <v>0</v>
      </c>
      <c r="BQ47" s="51">
        <f t="shared" si="12"/>
        <v>0</v>
      </c>
      <c r="BR47" s="77">
        <v>1254</v>
      </c>
    </row>
    <row r="48" spans="1:70" ht="13.75" customHeight="1" x14ac:dyDescent="0.15">
      <c r="A48" s="51" t="str">
        <f t="shared" ref="A48" si="38">"BL2"&amp;REPT(0,4-LEN(BR48))&amp;BR48</f>
        <v>BL21479</v>
      </c>
      <c r="B48" s="45" t="s">
        <v>334</v>
      </c>
      <c r="C48" s="54" t="s">
        <v>334</v>
      </c>
      <c r="D48" s="54" t="s">
        <v>5</v>
      </c>
      <c r="E48" s="247"/>
      <c r="F48" s="53" t="s">
        <v>54</v>
      </c>
      <c r="G48" s="53" t="s">
        <v>72</v>
      </c>
      <c r="H48" s="54" t="s">
        <v>70</v>
      </c>
      <c r="I48" s="247" t="s">
        <v>1054</v>
      </c>
      <c r="J48" s="590" t="s">
        <v>1063</v>
      </c>
      <c r="K48" s="590" t="s">
        <v>1057</v>
      </c>
      <c r="L48" s="230" t="s">
        <v>1055</v>
      </c>
      <c r="M48" s="55">
        <v>10.564</v>
      </c>
      <c r="N48" s="51">
        <v>5</v>
      </c>
      <c r="O48" s="217"/>
      <c r="P48" s="217"/>
      <c r="Q48" s="56"/>
      <c r="R48" s="57"/>
      <c r="S48" s="58"/>
      <c r="T48" s="59"/>
      <c r="U48" s="60"/>
      <c r="V48" s="61"/>
      <c r="W48" s="62"/>
      <c r="X48" s="63"/>
      <c r="Y48" s="64"/>
      <c r="Z48" s="65"/>
      <c r="AA48" s="66"/>
      <c r="AB48" s="103"/>
      <c r="AC48" s="103"/>
      <c r="AD48" s="220">
        <f t="shared" si="13"/>
        <v>0</v>
      </c>
      <c r="AE48" s="67">
        <f t="shared" ref="AE48" si="39">N48*AD48</f>
        <v>0</v>
      </c>
      <c r="AF48" s="69"/>
      <c r="AG48" s="69"/>
      <c r="AH48" s="70"/>
      <c r="AI48" s="69"/>
      <c r="AJ48" s="69"/>
      <c r="AK48" s="69"/>
      <c r="AL48" s="495"/>
      <c r="AM48" s="489"/>
      <c r="AN48" s="69">
        <v>219</v>
      </c>
      <c r="AO48" s="70"/>
      <c r="AP48" s="70"/>
      <c r="AQ48" s="70"/>
      <c r="AR48" s="69">
        <v>179</v>
      </c>
      <c r="AS48" s="69"/>
      <c r="AT48" s="493"/>
      <c r="AU48" s="494"/>
      <c r="AV48" s="490">
        <f t="shared" si="1"/>
        <v>179</v>
      </c>
      <c r="AW48" s="490">
        <f t="shared" si="2"/>
        <v>179</v>
      </c>
      <c r="AX48" s="71"/>
      <c r="AY48" s="72"/>
      <c r="AZ48" s="73"/>
      <c r="BA48" s="74"/>
      <c r="BB48" s="75"/>
      <c r="BC48" s="52">
        <f t="shared" si="3"/>
        <v>0</v>
      </c>
      <c r="BD48" s="51">
        <f t="shared" si="4"/>
        <v>0</v>
      </c>
      <c r="BE48" s="491">
        <f t="shared" si="5"/>
        <v>187.95000000000002</v>
      </c>
      <c r="BF48" s="248"/>
      <c r="BG48" s="217">
        <f t="shared" si="14"/>
        <v>0</v>
      </c>
      <c r="BH48" s="491">
        <f t="shared" si="15"/>
        <v>196.9</v>
      </c>
      <c r="BI48" s="103"/>
      <c r="BJ48" s="51">
        <f t="shared" si="6"/>
        <v>0</v>
      </c>
      <c r="BK48" s="491">
        <f t="shared" si="7"/>
        <v>205.85</v>
      </c>
      <c r="BL48" s="103"/>
      <c r="BM48" s="217">
        <f t="shared" si="8"/>
        <v>0</v>
      </c>
      <c r="BN48" s="491">
        <f t="shared" si="9"/>
        <v>214.79999999999998</v>
      </c>
      <c r="BO48" s="392">
        <f t="shared" si="10"/>
        <v>0</v>
      </c>
      <c r="BP48" s="217">
        <f t="shared" si="11"/>
        <v>0</v>
      </c>
      <c r="BQ48" s="51">
        <f t="shared" si="12"/>
        <v>0</v>
      </c>
      <c r="BR48" s="77">
        <v>1479</v>
      </c>
    </row>
    <row r="49" spans="1:70" ht="13.75" customHeight="1" x14ac:dyDescent="0.15">
      <c r="A49" s="51" t="str">
        <f t="shared" ref="A49" si="40">"BL2"&amp;REPT(0,4-LEN(BR49))&amp;BR49</f>
        <v>BL21478</v>
      </c>
      <c r="B49" s="45" t="s">
        <v>334</v>
      </c>
      <c r="C49" s="54" t="s">
        <v>336</v>
      </c>
      <c r="D49" s="54" t="s">
        <v>5</v>
      </c>
      <c r="E49" s="247"/>
      <c r="F49" s="53" t="s">
        <v>54</v>
      </c>
      <c r="G49" s="53" t="s">
        <v>69</v>
      </c>
      <c r="H49" s="54" t="s">
        <v>70</v>
      </c>
      <c r="I49" s="247" t="s">
        <v>1054</v>
      </c>
      <c r="J49" s="590" t="s">
        <v>1063</v>
      </c>
      <c r="K49" s="590" t="s">
        <v>1057</v>
      </c>
      <c r="L49" s="230" t="s">
        <v>1055</v>
      </c>
      <c r="M49" s="55">
        <v>4.92</v>
      </c>
      <c r="N49" s="51">
        <v>10</v>
      </c>
      <c r="O49" s="217"/>
      <c r="P49" s="217"/>
      <c r="Q49" s="56"/>
      <c r="R49" s="57"/>
      <c r="S49" s="58"/>
      <c r="T49" s="59"/>
      <c r="U49" s="60"/>
      <c r="V49" s="61"/>
      <c r="W49" s="62"/>
      <c r="X49" s="63"/>
      <c r="Y49" s="64"/>
      <c r="Z49" s="65"/>
      <c r="AA49" s="66"/>
      <c r="AB49" s="103"/>
      <c r="AC49" s="103"/>
      <c r="AD49" s="220">
        <f t="shared" si="13"/>
        <v>0</v>
      </c>
      <c r="AE49" s="67">
        <f t="shared" ref="AE49" si="41">N49*AD49</f>
        <v>0</v>
      </c>
      <c r="AF49" s="69"/>
      <c r="AG49" s="69"/>
      <c r="AH49" s="70"/>
      <c r="AI49" s="69"/>
      <c r="AJ49" s="69"/>
      <c r="AK49" s="69"/>
      <c r="AL49" s="495"/>
      <c r="AM49" s="489"/>
      <c r="AN49" s="69">
        <v>149</v>
      </c>
      <c r="AO49" s="70"/>
      <c r="AP49" s="70"/>
      <c r="AQ49" s="70"/>
      <c r="AR49" s="69">
        <v>119</v>
      </c>
      <c r="AS49" s="69"/>
      <c r="AT49" s="493"/>
      <c r="AU49" s="494"/>
      <c r="AV49" s="490">
        <f t="shared" si="1"/>
        <v>119</v>
      </c>
      <c r="AW49" s="490">
        <f t="shared" si="2"/>
        <v>119</v>
      </c>
      <c r="AX49" s="71"/>
      <c r="AY49" s="72"/>
      <c r="AZ49" s="73"/>
      <c r="BA49" s="74"/>
      <c r="BB49" s="75"/>
      <c r="BC49" s="52">
        <f t="shared" si="3"/>
        <v>0</v>
      </c>
      <c r="BD49" s="51">
        <f t="shared" si="4"/>
        <v>0</v>
      </c>
      <c r="BE49" s="491">
        <f t="shared" si="5"/>
        <v>124.95</v>
      </c>
      <c r="BF49" s="248"/>
      <c r="BG49" s="217">
        <f t="shared" si="14"/>
        <v>0</v>
      </c>
      <c r="BH49" s="491">
        <f t="shared" si="15"/>
        <v>130.9</v>
      </c>
      <c r="BI49" s="103"/>
      <c r="BJ49" s="51">
        <f t="shared" si="6"/>
        <v>0</v>
      </c>
      <c r="BK49" s="491">
        <f t="shared" si="7"/>
        <v>136.85</v>
      </c>
      <c r="BL49" s="103"/>
      <c r="BM49" s="217">
        <f t="shared" si="8"/>
        <v>0</v>
      </c>
      <c r="BN49" s="491">
        <f t="shared" si="9"/>
        <v>142.79999999999998</v>
      </c>
      <c r="BO49" s="392">
        <f t="shared" si="10"/>
        <v>0</v>
      </c>
      <c r="BP49" s="217">
        <f t="shared" si="11"/>
        <v>0</v>
      </c>
      <c r="BQ49" s="51">
        <f t="shared" si="12"/>
        <v>0</v>
      </c>
      <c r="BR49" s="77">
        <v>1478</v>
      </c>
    </row>
    <row r="50" spans="1:70" ht="13.75" customHeight="1" x14ac:dyDescent="0.15">
      <c r="A50" s="51" t="str">
        <f>"BL2"&amp;REPT(0,4-LEN(BR50))&amp;BR50</f>
        <v>BL21480</v>
      </c>
      <c r="B50" s="45" t="s">
        <v>334</v>
      </c>
      <c r="C50" s="54" t="s">
        <v>337</v>
      </c>
      <c r="D50" s="54" t="s">
        <v>5</v>
      </c>
      <c r="E50" s="247"/>
      <c r="F50" s="53" t="s">
        <v>54</v>
      </c>
      <c r="G50" s="53" t="s">
        <v>83</v>
      </c>
      <c r="H50" s="54" t="s">
        <v>70</v>
      </c>
      <c r="I50" s="247" t="s">
        <v>1054</v>
      </c>
      <c r="J50" s="590" t="s">
        <v>1063</v>
      </c>
      <c r="K50" s="590" t="s">
        <v>1057</v>
      </c>
      <c r="L50" s="230" t="s">
        <v>1055</v>
      </c>
      <c r="M50" s="55">
        <v>6.0060000000000002</v>
      </c>
      <c r="N50" s="51">
        <v>2</v>
      </c>
      <c r="O50" s="217"/>
      <c r="P50" s="217"/>
      <c r="Q50" s="56"/>
      <c r="R50" s="57"/>
      <c r="S50" s="58"/>
      <c r="T50" s="59"/>
      <c r="U50" s="60"/>
      <c r="V50" s="61"/>
      <c r="W50" s="62"/>
      <c r="X50" s="63"/>
      <c r="Y50" s="64"/>
      <c r="Z50" s="65"/>
      <c r="AA50" s="66"/>
      <c r="AB50" s="103"/>
      <c r="AC50" s="103"/>
      <c r="AD50" s="220">
        <f t="shared" si="13"/>
        <v>0</v>
      </c>
      <c r="AE50" s="67">
        <f>N50*AD50</f>
        <v>0</v>
      </c>
      <c r="AF50" s="69"/>
      <c r="AG50" s="69"/>
      <c r="AH50" s="70"/>
      <c r="AI50" s="69"/>
      <c r="AJ50" s="69"/>
      <c r="AK50" s="69"/>
      <c r="AL50" s="495"/>
      <c r="AM50" s="489"/>
      <c r="AN50" s="69">
        <v>169</v>
      </c>
      <c r="AO50" s="70"/>
      <c r="AP50" s="70"/>
      <c r="AQ50" s="70"/>
      <c r="AR50" s="69">
        <v>139</v>
      </c>
      <c r="AS50" s="69"/>
      <c r="AT50" s="493"/>
      <c r="AU50" s="494"/>
      <c r="AV50" s="490">
        <f t="shared" si="1"/>
        <v>139</v>
      </c>
      <c r="AW50" s="490">
        <f t="shared" si="2"/>
        <v>139</v>
      </c>
      <c r="AX50" s="71"/>
      <c r="AY50" s="72"/>
      <c r="AZ50" s="73"/>
      <c r="BA50" s="74"/>
      <c r="BB50" s="75"/>
      <c r="BC50" s="52">
        <f t="shared" si="3"/>
        <v>0</v>
      </c>
      <c r="BD50" s="51">
        <f t="shared" si="4"/>
        <v>0</v>
      </c>
      <c r="BE50" s="491">
        <f t="shared" si="5"/>
        <v>145.95000000000002</v>
      </c>
      <c r="BF50" s="248"/>
      <c r="BG50" s="217">
        <f t="shared" si="14"/>
        <v>0</v>
      </c>
      <c r="BH50" s="491">
        <f t="shared" si="15"/>
        <v>152.9</v>
      </c>
      <c r="BI50" s="103"/>
      <c r="BJ50" s="51">
        <f t="shared" si="6"/>
        <v>0</v>
      </c>
      <c r="BK50" s="491">
        <f t="shared" si="7"/>
        <v>159.85</v>
      </c>
      <c r="BL50" s="103"/>
      <c r="BM50" s="217">
        <f t="shared" si="8"/>
        <v>0</v>
      </c>
      <c r="BN50" s="491">
        <f t="shared" si="9"/>
        <v>166.79999999999998</v>
      </c>
      <c r="BO50" s="392">
        <f t="shared" si="10"/>
        <v>0</v>
      </c>
      <c r="BP50" s="217">
        <f t="shared" si="11"/>
        <v>0</v>
      </c>
      <c r="BQ50" s="51">
        <f t="shared" si="12"/>
        <v>0</v>
      </c>
      <c r="BR50" s="77">
        <v>1480</v>
      </c>
    </row>
    <row r="51" spans="1:70" ht="13.75" customHeight="1" x14ac:dyDescent="0.15">
      <c r="A51" s="51" t="str">
        <f>"BL2"&amp;REPT(0,4-LEN(BR51))&amp;BR51</f>
        <v>BL21476</v>
      </c>
      <c r="B51" s="45" t="s">
        <v>334</v>
      </c>
      <c r="C51" s="54" t="s">
        <v>335</v>
      </c>
      <c r="D51" s="54" t="s">
        <v>5</v>
      </c>
      <c r="E51" s="247"/>
      <c r="F51" s="54" t="s">
        <v>54</v>
      </c>
      <c r="G51" s="53" t="s">
        <v>89</v>
      </c>
      <c r="H51" s="54" t="s">
        <v>70</v>
      </c>
      <c r="I51" s="247" t="s">
        <v>1054</v>
      </c>
      <c r="J51" s="590" t="s">
        <v>1063</v>
      </c>
      <c r="K51" s="590" t="s">
        <v>1057</v>
      </c>
      <c r="L51" s="230" t="s">
        <v>1055</v>
      </c>
      <c r="M51" s="55">
        <v>2.488</v>
      </c>
      <c r="N51" s="51">
        <v>10</v>
      </c>
      <c r="O51" s="217"/>
      <c r="P51" s="217"/>
      <c r="Q51" s="56"/>
      <c r="R51" s="57"/>
      <c r="S51" s="58"/>
      <c r="T51" s="59"/>
      <c r="U51" s="60"/>
      <c r="V51" s="61"/>
      <c r="W51" s="62"/>
      <c r="X51" s="63"/>
      <c r="Y51" s="64"/>
      <c r="Z51" s="65"/>
      <c r="AA51" s="66"/>
      <c r="AB51" s="103"/>
      <c r="AC51" s="103"/>
      <c r="AD51" s="220">
        <f t="shared" si="13"/>
        <v>0</v>
      </c>
      <c r="AE51" s="67">
        <f>N51*AD51</f>
        <v>0</v>
      </c>
      <c r="AF51" s="69"/>
      <c r="AG51" s="69"/>
      <c r="AH51" s="70"/>
      <c r="AI51" s="69"/>
      <c r="AJ51" s="69"/>
      <c r="AK51" s="69"/>
      <c r="AL51" s="495"/>
      <c r="AM51" s="489"/>
      <c r="AN51" s="69">
        <v>94</v>
      </c>
      <c r="AO51" s="70"/>
      <c r="AP51" s="70"/>
      <c r="AQ51" s="70"/>
      <c r="AR51" s="69">
        <v>74</v>
      </c>
      <c r="AS51" s="69"/>
      <c r="AT51" s="493"/>
      <c r="AU51" s="494"/>
      <c r="AV51" s="490">
        <f t="shared" si="1"/>
        <v>74</v>
      </c>
      <c r="AW51" s="490">
        <f t="shared" si="2"/>
        <v>74</v>
      </c>
      <c r="AX51" s="71"/>
      <c r="AY51" s="72"/>
      <c r="AZ51" s="73"/>
      <c r="BA51" s="74"/>
      <c r="BB51" s="75"/>
      <c r="BC51" s="52">
        <f t="shared" si="3"/>
        <v>0</v>
      </c>
      <c r="BD51" s="51">
        <f t="shared" si="4"/>
        <v>0</v>
      </c>
      <c r="BE51" s="491">
        <f t="shared" si="5"/>
        <v>77.7</v>
      </c>
      <c r="BF51" s="248"/>
      <c r="BG51" s="217">
        <f t="shared" si="14"/>
        <v>0</v>
      </c>
      <c r="BH51" s="491">
        <f t="shared" si="15"/>
        <v>81.400000000000006</v>
      </c>
      <c r="BI51" s="103"/>
      <c r="BJ51" s="51">
        <f t="shared" si="6"/>
        <v>0</v>
      </c>
      <c r="BK51" s="491">
        <f t="shared" si="7"/>
        <v>85.1</v>
      </c>
      <c r="BL51" s="103"/>
      <c r="BM51" s="217">
        <f t="shared" si="8"/>
        <v>0</v>
      </c>
      <c r="BN51" s="491">
        <f t="shared" si="9"/>
        <v>88.8</v>
      </c>
      <c r="BO51" s="392">
        <f t="shared" si="10"/>
        <v>0</v>
      </c>
      <c r="BP51" s="217">
        <f t="shared" si="11"/>
        <v>0</v>
      </c>
      <c r="BQ51" s="51">
        <f t="shared" si="12"/>
        <v>0</v>
      </c>
      <c r="BR51" s="77">
        <v>1476</v>
      </c>
    </row>
    <row r="52" spans="1:70" ht="13.75" customHeight="1" x14ac:dyDescent="0.15">
      <c r="A52" s="51" t="str">
        <f>"BL2"&amp;REPT(0,4-LEN(BR52))&amp;BR52</f>
        <v>BL21435</v>
      </c>
      <c r="B52" s="45" t="s">
        <v>334</v>
      </c>
      <c r="C52" s="54" t="s">
        <v>350</v>
      </c>
      <c r="D52" s="54" t="s">
        <v>5</v>
      </c>
      <c r="E52" s="247"/>
      <c r="F52" s="54" t="s">
        <v>357</v>
      </c>
      <c r="G52" s="53" t="s">
        <v>63</v>
      </c>
      <c r="H52" s="54" t="s">
        <v>70</v>
      </c>
      <c r="I52" s="247" t="s">
        <v>1054</v>
      </c>
      <c r="J52" s="590" t="s">
        <v>1063</v>
      </c>
      <c r="K52" s="590" t="s">
        <v>1057</v>
      </c>
      <c r="L52" s="230" t="s">
        <v>1055</v>
      </c>
      <c r="M52" s="55">
        <v>1.286</v>
      </c>
      <c r="N52" s="51">
        <v>10</v>
      </c>
      <c r="O52" s="217"/>
      <c r="P52" s="217"/>
      <c r="Q52" s="56"/>
      <c r="R52" s="57"/>
      <c r="S52" s="58"/>
      <c r="T52" s="59"/>
      <c r="U52" s="60"/>
      <c r="V52" s="61"/>
      <c r="W52" s="62"/>
      <c r="X52" s="63"/>
      <c r="Y52" s="64"/>
      <c r="Z52" s="65"/>
      <c r="AA52" s="66"/>
      <c r="AB52" s="103"/>
      <c r="AC52" s="103"/>
      <c r="AD52" s="220">
        <f t="shared" si="13"/>
        <v>0</v>
      </c>
      <c r="AE52" s="67">
        <f>N52*AD52</f>
        <v>0</v>
      </c>
      <c r="AF52" s="69"/>
      <c r="AG52" s="69"/>
      <c r="AH52" s="70"/>
      <c r="AI52" s="69"/>
      <c r="AJ52" s="69"/>
      <c r="AK52" s="69"/>
      <c r="AL52" s="495"/>
      <c r="AM52" s="489"/>
      <c r="AN52" s="69">
        <v>79</v>
      </c>
      <c r="AO52" s="70"/>
      <c r="AP52" s="70"/>
      <c r="AQ52" s="70"/>
      <c r="AR52" s="69">
        <v>64</v>
      </c>
      <c r="AS52" s="69"/>
      <c r="AT52" s="493"/>
      <c r="AU52" s="494"/>
      <c r="AV52" s="490">
        <f t="shared" si="1"/>
        <v>64</v>
      </c>
      <c r="AW52" s="490">
        <f t="shared" si="2"/>
        <v>64</v>
      </c>
      <c r="AX52" s="71"/>
      <c r="AY52" s="72"/>
      <c r="AZ52" s="73"/>
      <c r="BA52" s="74"/>
      <c r="BB52" s="75"/>
      <c r="BC52" s="52">
        <f t="shared" si="3"/>
        <v>0</v>
      </c>
      <c r="BD52" s="51">
        <f t="shared" si="4"/>
        <v>0</v>
      </c>
      <c r="BE52" s="491">
        <f t="shared" si="5"/>
        <v>67.2</v>
      </c>
      <c r="BF52" s="248"/>
      <c r="BG52" s="217">
        <f t="shared" si="14"/>
        <v>0</v>
      </c>
      <c r="BH52" s="491">
        <f t="shared" si="15"/>
        <v>70.400000000000006</v>
      </c>
      <c r="BI52" s="103"/>
      <c r="BJ52" s="51">
        <f t="shared" si="6"/>
        <v>0</v>
      </c>
      <c r="BK52" s="491">
        <f t="shared" si="7"/>
        <v>73.599999999999994</v>
      </c>
      <c r="BL52" s="103"/>
      <c r="BM52" s="217">
        <f t="shared" si="8"/>
        <v>0</v>
      </c>
      <c r="BN52" s="491">
        <f t="shared" si="9"/>
        <v>76.8</v>
      </c>
      <c r="BO52" s="392">
        <f t="shared" si="10"/>
        <v>0</v>
      </c>
      <c r="BP52" s="217">
        <f t="shared" si="11"/>
        <v>0</v>
      </c>
      <c r="BQ52" s="51">
        <f t="shared" si="12"/>
        <v>0</v>
      </c>
      <c r="BR52" s="77">
        <v>1435</v>
      </c>
    </row>
    <row r="53" spans="1:70" ht="16" x14ac:dyDescent="0.2">
      <c r="A53" s="104"/>
      <c r="B53" s="104"/>
      <c r="C53" s="290" t="s">
        <v>102</v>
      </c>
      <c r="D53" s="104"/>
      <c r="E53" s="418"/>
      <c r="F53" s="104"/>
      <c r="G53" s="104"/>
      <c r="H53" s="104"/>
      <c r="I53" s="418"/>
      <c r="J53" s="418"/>
      <c r="K53" s="418"/>
      <c r="L53" s="418"/>
      <c r="M53" s="104"/>
      <c r="N53" s="104"/>
      <c r="O53" s="418"/>
      <c r="P53" s="418"/>
      <c r="Q53" s="189"/>
      <c r="R53" s="189"/>
      <c r="S53" s="189"/>
      <c r="T53" s="189"/>
      <c r="U53" s="189"/>
      <c r="V53" s="189"/>
      <c r="W53" s="189"/>
      <c r="X53" s="189"/>
      <c r="Y53" s="189"/>
      <c r="Z53" s="189"/>
      <c r="AA53" s="189"/>
      <c r="AB53" s="189"/>
      <c r="AC53" s="189"/>
      <c r="AD53" s="104"/>
      <c r="AE53" s="104"/>
      <c r="AF53" s="108"/>
      <c r="AG53" s="108"/>
      <c r="AH53" s="108"/>
      <c r="AI53" s="108"/>
      <c r="AJ53" s="418"/>
      <c r="AK53" s="104"/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89"/>
      <c r="AY53" s="189"/>
      <c r="AZ53" s="189"/>
      <c r="BA53" s="189"/>
      <c r="BB53" s="189"/>
      <c r="BC53" s="104"/>
      <c r="BD53" s="104"/>
      <c r="BE53" s="104"/>
      <c r="BF53" s="189"/>
      <c r="BG53" s="104"/>
      <c r="BH53" s="189"/>
      <c r="BI53" s="104"/>
      <c r="BJ53" s="104"/>
      <c r="BK53" s="104"/>
      <c r="BL53" s="104"/>
      <c r="BM53" s="104"/>
      <c r="BN53" s="104"/>
      <c r="BO53" s="104"/>
      <c r="BP53" s="104"/>
      <c r="BQ53" s="104"/>
      <c r="BR53" s="106"/>
    </row>
    <row r="54" spans="1:70" ht="13.75" customHeight="1" x14ac:dyDescent="0.15">
      <c r="A54" s="51" t="str">
        <f t="shared" ref="A54:A80" si="42">"BL2"&amp;REPT(0,4-LEN(BR54))&amp;BR54</f>
        <v>BL20288</v>
      </c>
      <c r="B54" s="54" t="s">
        <v>102</v>
      </c>
      <c r="C54" s="54" t="s">
        <v>103</v>
      </c>
      <c r="D54" s="54" t="s">
        <v>5</v>
      </c>
      <c r="E54" s="247"/>
      <c r="F54" s="53" t="s">
        <v>64</v>
      </c>
      <c r="G54" s="53" t="s">
        <v>72</v>
      </c>
      <c r="H54" s="54" t="s">
        <v>70</v>
      </c>
      <c r="I54" s="572" t="s">
        <v>1059</v>
      </c>
      <c r="J54" s="590" t="s">
        <v>1063</v>
      </c>
      <c r="K54" s="590" t="s">
        <v>1057</v>
      </c>
      <c r="L54" s="230" t="s">
        <v>1055</v>
      </c>
      <c r="M54" s="55">
        <v>16.02</v>
      </c>
      <c r="N54" s="51">
        <v>20</v>
      </c>
      <c r="O54" s="217"/>
      <c r="P54" s="217"/>
      <c r="Q54" s="56"/>
      <c r="R54" s="57"/>
      <c r="S54" s="58"/>
      <c r="T54" s="59"/>
      <c r="U54" s="60"/>
      <c r="V54" s="61"/>
      <c r="W54" s="62"/>
      <c r="X54" s="63"/>
      <c r="Y54" s="64"/>
      <c r="Z54" s="65"/>
      <c r="AA54" s="66"/>
      <c r="AB54" s="103"/>
      <c r="AC54" s="103"/>
      <c r="AD54" s="220">
        <f t="shared" si="13"/>
        <v>0</v>
      </c>
      <c r="AE54" s="67">
        <f>N54*AD54</f>
        <v>0</v>
      </c>
      <c r="AF54" s="69"/>
      <c r="AG54" s="69"/>
      <c r="AH54" s="70"/>
      <c r="AI54" s="69"/>
      <c r="AJ54" s="69"/>
      <c r="AK54" s="69"/>
      <c r="AL54" s="495"/>
      <c r="AM54" s="489"/>
      <c r="AN54" s="69">
        <v>329</v>
      </c>
      <c r="AO54" s="70"/>
      <c r="AP54" s="70"/>
      <c r="AQ54" s="70"/>
      <c r="AR54" s="69">
        <v>269</v>
      </c>
      <c r="AS54" s="69"/>
      <c r="AT54" s="493"/>
      <c r="AU54" s="494"/>
      <c r="AV54" s="490">
        <f t="shared" ref="AV54:AV81" si="43">IF(OrderFormType="Wholesale",CEILING(AR54*ExchRate,ExchRateRoundUpTo),CEILING(AN54*ExchRate,ExchRateRoundUpTo)/1.22)</f>
        <v>269</v>
      </c>
      <c r="AW54" s="490">
        <f t="shared" ref="AW54:AW81" si="44">AV54*(1+AO54+AP54)</f>
        <v>269</v>
      </c>
      <c r="AX54" s="71"/>
      <c r="AY54" s="72"/>
      <c r="AZ54" s="73"/>
      <c r="BA54" s="74"/>
      <c r="BB54" s="75"/>
      <c r="BC54" s="52">
        <f t="shared" ref="BC54:BC81" si="45">SUM(AX54:BB54)</f>
        <v>0</v>
      </c>
      <c r="BD54" s="51">
        <f t="shared" ref="BD54:BD81" si="46">N54*BC54</f>
        <v>0</v>
      </c>
      <c r="BE54" s="491">
        <f t="shared" ref="BE54:BE81" si="47">AV54*(1.05+AO54+AP54)</f>
        <v>282.45</v>
      </c>
      <c r="BF54" s="248"/>
      <c r="BG54" s="217">
        <f t="shared" si="14"/>
        <v>0</v>
      </c>
      <c r="BH54" s="491">
        <f t="shared" si="15"/>
        <v>295.90000000000003</v>
      </c>
      <c r="BI54" s="103"/>
      <c r="BJ54" s="51">
        <f t="shared" ref="BJ54:BJ81" si="48">N54*BI54</f>
        <v>0</v>
      </c>
      <c r="BK54" s="491">
        <f t="shared" ref="BK54:BK81" si="49">AV54*(1.15+AO54+AP54)</f>
        <v>309.34999999999997</v>
      </c>
      <c r="BL54" s="103"/>
      <c r="BM54" s="217">
        <f t="shared" ref="BM54:BM81" si="50">N54*BL54</f>
        <v>0</v>
      </c>
      <c r="BN54" s="491">
        <f t="shared" ref="BN54:BN81" si="51">AV54*(1.2+AO54+AP54)</f>
        <v>322.8</v>
      </c>
      <c r="BO54" s="392">
        <f t="shared" ref="BO54:BO81" si="52">(AD54*AW54)+(BC54*BE54)+(BF54*BH54)+(BI54*BK54)+(BL54*BN54)</f>
        <v>0</v>
      </c>
      <c r="BP54" s="217">
        <f t="shared" ref="BP54:BP81" si="53">AD54+BC54+BF54+BI54+BL54</f>
        <v>0</v>
      </c>
      <c r="BQ54" s="51">
        <f t="shared" ref="BQ54:BQ81" si="54">N54*BP54</f>
        <v>0</v>
      </c>
      <c r="BR54" s="77">
        <v>288</v>
      </c>
    </row>
    <row r="55" spans="1:70" ht="13.75" customHeight="1" x14ac:dyDescent="0.15">
      <c r="A55" s="217" t="str">
        <f t="shared" si="42"/>
        <v>BL20341</v>
      </c>
      <c r="B55" s="253" t="s">
        <v>102</v>
      </c>
      <c r="C55" s="253" t="s">
        <v>425</v>
      </c>
      <c r="D55" s="253" t="s">
        <v>61</v>
      </c>
      <c r="E55" s="253"/>
      <c r="F55" s="249" t="s">
        <v>1276</v>
      </c>
      <c r="G55" s="597" t="s">
        <v>1127</v>
      </c>
      <c r="H55" s="247" t="s">
        <v>75</v>
      </c>
      <c r="I55" s="572" t="s">
        <v>1059</v>
      </c>
      <c r="J55" s="590" t="s">
        <v>1063</v>
      </c>
      <c r="K55" s="590" t="s">
        <v>1057</v>
      </c>
      <c r="L55" s="230" t="s">
        <v>1055</v>
      </c>
      <c r="M55" s="219">
        <v>3.0459999999999998</v>
      </c>
      <c r="N55" s="217">
        <v>1</v>
      </c>
      <c r="O55" s="217"/>
      <c r="P55" s="217"/>
      <c r="Q55" s="231"/>
      <c r="R55" s="232"/>
      <c r="S55" s="203"/>
      <c r="T55" s="204"/>
      <c r="U55" s="233"/>
      <c r="V55" s="206"/>
      <c r="W55" s="207"/>
      <c r="X55" s="208"/>
      <c r="Y55" s="209"/>
      <c r="Z55" s="210"/>
      <c r="AA55" s="234"/>
      <c r="AB55" s="103"/>
      <c r="AC55" s="103"/>
      <c r="AD55" s="220">
        <f t="shared" si="13"/>
        <v>0</v>
      </c>
      <c r="AE55" s="220">
        <f t="shared" ref="AE55" si="55">N55*AD55</f>
        <v>0</v>
      </c>
      <c r="AF55" s="69"/>
      <c r="AG55" s="69"/>
      <c r="AH55" s="70"/>
      <c r="AI55" s="69"/>
      <c r="AJ55" s="69"/>
      <c r="AK55" s="69"/>
      <c r="AL55" s="495"/>
      <c r="AM55" s="489"/>
      <c r="AN55" s="69">
        <v>279</v>
      </c>
      <c r="AO55" s="70"/>
      <c r="AP55" s="70"/>
      <c r="AQ55" s="70"/>
      <c r="AR55" s="69">
        <v>229</v>
      </c>
      <c r="AS55" s="69"/>
      <c r="AT55" s="489"/>
      <c r="AU55" s="490"/>
      <c r="AV55" s="490">
        <f t="shared" si="43"/>
        <v>229</v>
      </c>
      <c r="AW55" s="490">
        <f t="shared" si="44"/>
        <v>229</v>
      </c>
      <c r="AX55" s="240"/>
      <c r="AY55" s="241"/>
      <c r="AZ55" s="242"/>
      <c r="BA55" s="243"/>
      <c r="BB55" s="244"/>
      <c r="BC55" s="245">
        <f t="shared" si="45"/>
        <v>0</v>
      </c>
      <c r="BD55" s="217">
        <f t="shared" si="46"/>
        <v>0</v>
      </c>
      <c r="BE55" s="491">
        <f t="shared" si="47"/>
        <v>240.45000000000002</v>
      </c>
      <c r="BF55" s="248"/>
      <c r="BG55" s="217">
        <f t="shared" si="14"/>
        <v>0</v>
      </c>
      <c r="BH55" s="491">
        <f t="shared" si="15"/>
        <v>251.90000000000003</v>
      </c>
      <c r="BI55" s="395"/>
      <c r="BJ55" s="217">
        <f t="shared" si="48"/>
        <v>0</v>
      </c>
      <c r="BK55" s="491">
        <f t="shared" si="49"/>
        <v>263.34999999999997</v>
      </c>
      <c r="BL55" s="395"/>
      <c r="BM55" s="217">
        <f t="shared" si="50"/>
        <v>0</v>
      </c>
      <c r="BN55" s="491">
        <f t="shared" si="51"/>
        <v>274.8</v>
      </c>
      <c r="BO55" s="392">
        <f t="shared" si="52"/>
        <v>0</v>
      </c>
      <c r="BP55" s="217">
        <f t="shared" si="53"/>
        <v>0</v>
      </c>
      <c r="BQ55" s="217">
        <f t="shared" si="54"/>
        <v>0</v>
      </c>
      <c r="BR55" s="222">
        <v>341</v>
      </c>
    </row>
    <row r="56" spans="1:70" ht="13.75" customHeight="1" x14ac:dyDescent="0.15">
      <c r="A56" s="51" t="str">
        <f t="shared" si="42"/>
        <v>BL20533</v>
      </c>
      <c r="B56" s="45" t="s">
        <v>102</v>
      </c>
      <c r="C56" s="45" t="s">
        <v>104</v>
      </c>
      <c r="D56" s="45" t="s">
        <v>5</v>
      </c>
      <c r="E56" s="387"/>
      <c r="F56" s="53" t="s">
        <v>68</v>
      </c>
      <c r="G56" s="53" t="s">
        <v>69</v>
      </c>
      <c r="H56" s="54" t="s">
        <v>70</v>
      </c>
      <c r="I56" s="572" t="s">
        <v>1059</v>
      </c>
      <c r="J56" s="590" t="s">
        <v>1063</v>
      </c>
      <c r="K56" s="590" t="s">
        <v>1057</v>
      </c>
      <c r="L56" s="230" t="s">
        <v>1055</v>
      </c>
      <c r="M56" s="55">
        <v>7.4050000000000002</v>
      </c>
      <c r="N56" s="51">
        <v>20</v>
      </c>
      <c r="O56" s="217"/>
      <c r="P56" s="217"/>
      <c r="Q56" s="56"/>
      <c r="R56" s="57"/>
      <c r="S56" s="58"/>
      <c r="T56" s="59"/>
      <c r="U56" s="60"/>
      <c r="V56" s="61"/>
      <c r="W56" s="62"/>
      <c r="X56" s="63"/>
      <c r="Y56" s="64"/>
      <c r="Z56" s="65"/>
      <c r="AA56" s="66"/>
      <c r="AB56" s="103"/>
      <c r="AC56" s="103"/>
      <c r="AD56" s="220">
        <f t="shared" si="13"/>
        <v>0</v>
      </c>
      <c r="AE56" s="67">
        <f t="shared" ref="AE56:AE80" si="56">N56*AD56</f>
        <v>0</v>
      </c>
      <c r="AF56" s="69"/>
      <c r="AG56" s="69"/>
      <c r="AH56" s="70"/>
      <c r="AI56" s="69"/>
      <c r="AJ56" s="69"/>
      <c r="AK56" s="69"/>
      <c r="AL56" s="495"/>
      <c r="AM56" s="489"/>
      <c r="AN56" s="69">
        <v>204</v>
      </c>
      <c r="AO56" s="70"/>
      <c r="AP56" s="70"/>
      <c r="AQ56" s="70"/>
      <c r="AR56" s="69">
        <v>164</v>
      </c>
      <c r="AS56" s="69"/>
      <c r="AT56" s="493"/>
      <c r="AU56" s="494"/>
      <c r="AV56" s="490">
        <f t="shared" si="43"/>
        <v>164</v>
      </c>
      <c r="AW56" s="490">
        <f t="shared" si="44"/>
        <v>164</v>
      </c>
      <c r="AX56" s="71"/>
      <c r="AY56" s="72"/>
      <c r="AZ56" s="73"/>
      <c r="BA56" s="74"/>
      <c r="BB56" s="75"/>
      <c r="BC56" s="52">
        <f t="shared" si="45"/>
        <v>0</v>
      </c>
      <c r="BD56" s="51">
        <f t="shared" si="46"/>
        <v>0</v>
      </c>
      <c r="BE56" s="491">
        <f t="shared" si="47"/>
        <v>172.20000000000002</v>
      </c>
      <c r="BF56" s="248"/>
      <c r="BG56" s="217">
        <f t="shared" si="14"/>
        <v>0</v>
      </c>
      <c r="BH56" s="491">
        <f t="shared" si="15"/>
        <v>180.4</v>
      </c>
      <c r="BI56" s="103"/>
      <c r="BJ56" s="51">
        <f t="shared" si="48"/>
        <v>0</v>
      </c>
      <c r="BK56" s="491">
        <f t="shared" si="49"/>
        <v>188.6</v>
      </c>
      <c r="BL56" s="103"/>
      <c r="BM56" s="217">
        <f t="shared" si="50"/>
        <v>0</v>
      </c>
      <c r="BN56" s="491">
        <f t="shared" si="51"/>
        <v>196.79999999999998</v>
      </c>
      <c r="BO56" s="392">
        <f t="shared" si="52"/>
        <v>0</v>
      </c>
      <c r="BP56" s="217">
        <f t="shared" si="53"/>
        <v>0</v>
      </c>
      <c r="BQ56" s="51">
        <f t="shared" si="54"/>
        <v>0</v>
      </c>
      <c r="BR56" s="77">
        <v>533</v>
      </c>
    </row>
    <row r="57" spans="1:70" ht="13.75" customHeight="1" x14ac:dyDescent="0.15">
      <c r="A57" s="51" t="str">
        <f t="shared" si="42"/>
        <v>BL20290</v>
      </c>
      <c r="B57" s="45" t="s">
        <v>102</v>
      </c>
      <c r="C57" s="45" t="s">
        <v>105</v>
      </c>
      <c r="D57" s="45" t="s">
        <v>5</v>
      </c>
      <c r="E57" s="387"/>
      <c r="F57" s="53" t="s">
        <v>54</v>
      </c>
      <c r="G57" s="53" t="s">
        <v>83</v>
      </c>
      <c r="H57" s="54" t="s">
        <v>70</v>
      </c>
      <c r="I57" s="572" t="s">
        <v>1059</v>
      </c>
      <c r="J57" s="590" t="s">
        <v>1063</v>
      </c>
      <c r="K57" s="590" t="s">
        <v>1057</v>
      </c>
      <c r="L57" s="230" t="s">
        <v>1055</v>
      </c>
      <c r="M57" s="55">
        <v>15.914</v>
      </c>
      <c r="N57" s="51">
        <v>10</v>
      </c>
      <c r="O57" s="217"/>
      <c r="P57" s="217"/>
      <c r="Q57" s="56"/>
      <c r="R57" s="57"/>
      <c r="S57" s="58"/>
      <c r="T57" s="59"/>
      <c r="U57" s="60"/>
      <c r="V57" s="61"/>
      <c r="W57" s="62"/>
      <c r="X57" s="63"/>
      <c r="Y57" s="64"/>
      <c r="Z57" s="65"/>
      <c r="AA57" s="66"/>
      <c r="AB57" s="103"/>
      <c r="AC57" s="103"/>
      <c r="AD57" s="220">
        <f t="shared" si="13"/>
        <v>0</v>
      </c>
      <c r="AE57" s="67">
        <f t="shared" si="56"/>
        <v>0</v>
      </c>
      <c r="AF57" s="69"/>
      <c r="AG57" s="69"/>
      <c r="AH57" s="70"/>
      <c r="AI57" s="69"/>
      <c r="AJ57" s="69"/>
      <c r="AK57" s="69"/>
      <c r="AL57" s="495"/>
      <c r="AM57" s="489"/>
      <c r="AN57" s="69">
        <v>329</v>
      </c>
      <c r="AO57" s="70"/>
      <c r="AP57" s="70"/>
      <c r="AQ57" s="70"/>
      <c r="AR57" s="69">
        <v>269</v>
      </c>
      <c r="AS57" s="69"/>
      <c r="AT57" s="493"/>
      <c r="AU57" s="494"/>
      <c r="AV57" s="490">
        <f t="shared" si="43"/>
        <v>269</v>
      </c>
      <c r="AW57" s="490">
        <f t="shared" si="44"/>
        <v>269</v>
      </c>
      <c r="AX57" s="71"/>
      <c r="AY57" s="72"/>
      <c r="AZ57" s="73"/>
      <c r="BA57" s="74"/>
      <c r="BB57" s="75"/>
      <c r="BC57" s="52">
        <f t="shared" si="45"/>
        <v>0</v>
      </c>
      <c r="BD57" s="51">
        <f t="shared" si="46"/>
        <v>0</v>
      </c>
      <c r="BE57" s="491">
        <f t="shared" si="47"/>
        <v>282.45</v>
      </c>
      <c r="BF57" s="248"/>
      <c r="BG57" s="217">
        <f t="shared" si="14"/>
        <v>0</v>
      </c>
      <c r="BH57" s="491">
        <f t="shared" si="15"/>
        <v>295.90000000000003</v>
      </c>
      <c r="BI57" s="103"/>
      <c r="BJ57" s="51">
        <f t="shared" si="48"/>
        <v>0</v>
      </c>
      <c r="BK57" s="491">
        <f t="shared" si="49"/>
        <v>309.34999999999997</v>
      </c>
      <c r="BL57" s="103"/>
      <c r="BM57" s="217">
        <f t="shared" si="50"/>
        <v>0</v>
      </c>
      <c r="BN57" s="491">
        <f t="shared" si="51"/>
        <v>322.8</v>
      </c>
      <c r="BO57" s="392">
        <f t="shared" si="52"/>
        <v>0</v>
      </c>
      <c r="BP57" s="217">
        <f t="shared" si="53"/>
        <v>0</v>
      </c>
      <c r="BQ57" s="51">
        <f t="shared" si="54"/>
        <v>0</v>
      </c>
      <c r="BR57" s="77">
        <v>290</v>
      </c>
    </row>
    <row r="58" spans="1:70" ht="13.75" customHeight="1" x14ac:dyDescent="0.15">
      <c r="A58" s="51" t="str">
        <f t="shared" si="42"/>
        <v>BL20474</v>
      </c>
      <c r="B58" s="45" t="s">
        <v>102</v>
      </c>
      <c r="C58" s="45" t="s">
        <v>106</v>
      </c>
      <c r="D58" s="45" t="s">
        <v>5</v>
      </c>
      <c r="E58" s="387"/>
      <c r="F58" s="53" t="s">
        <v>56</v>
      </c>
      <c r="G58" s="53" t="s">
        <v>72</v>
      </c>
      <c r="H58" s="54" t="s">
        <v>75</v>
      </c>
      <c r="I58" s="572" t="s">
        <v>1059</v>
      </c>
      <c r="J58" s="590" t="s">
        <v>1063</v>
      </c>
      <c r="K58" s="590" t="s">
        <v>1057</v>
      </c>
      <c r="L58" s="230" t="s">
        <v>1055</v>
      </c>
      <c r="M58" s="55">
        <v>8.69</v>
      </c>
      <c r="N58" s="51">
        <v>10</v>
      </c>
      <c r="O58" s="217"/>
      <c r="P58" s="217"/>
      <c r="Q58" s="56"/>
      <c r="R58" s="57"/>
      <c r="S58" s="58"/>
      <c r="T58" s="59"/>
      <c r="U58" s="60"/>
      <c r="V58" s="61"/>
      <c r="W58" s="62"/>
      <c r="X58" s="63"/>
      <c r="Y58" s="64"/>
      <c r="Z58" s="65"/>
      <c r="AA58" s="66"/>
      <c r="AB58" s="103"/>
      <c r="AC58" s="103"/>
      <c r="AD58" s="220">
        <f t="shared" si="13"/>
        <v>0</v>
      </c>
      <c r="AE58" s="67">
        <f t="shared" si="56"/>
        <v>0</v>
      </c>
      <c r="AF58" s="69"/>
      <c r="AG58" s="69"/>
      <c r="AH58" s="70"/>
      <c r="AI58" s="69"/>
      <c r="AJ58" s="69"/>
      <c r="AK58" s="69"/>
      <c r="AL58" s="495"/>
      <c r="AM58" s="489"/>
      <c r="AN58" s="69">
        <v>194</v>
      </c>
      <c r="AO58" s="70"/>
      <c r="AP58" s="70"/>
      <c r="AQ58" s="70"/>
      <c r="AR58" s="69">
        <v>159</v>
      </c>
      <c r="AS58" s="69"/>
      <c r="AT58" s="493"/>
      <c r="AU58" s="494"/>
      <c r="AV58" s="490">
        <f t="shared" si="43"/>
        <v>159</v>
      </c>
      <c r="AW58" s="490">
        <f t="shared" si="44"/>
        <v>159</v>
      </c>
      <c r="AX58" s="71"/>
      <c r="AY58" s="72"/>
      <c r="AZ58" s="73"/>
      <c r="BA58" s="74"/>
      <c r="BB58" s="75"/>
      <c r="BC58" s="52">
        <f t="shared" si="45"/>
        <v>0</v>
      </c>
      <c r="BD58" s="51">
        <f t="shared" si="46"/>
        <v>0</v>
      </c>
      <c r="BE58" s="491">
        <f t="shared" si="47"/>
        <v>166.95000000000002</v>
      </c>
      <c r="BF58" s="248"/>
      <c r="BG58" s="217">
        <f t="shared" si="14"/>
        <v>0</v>
      </c>
      <c r="BH58" s="491">
        <f t="shared" si="15"/>
        <v>174.9</v>
      </c>
      <c r="BI58" s="103"/>
      <c r="BJ58" s="51">
        <f t="shared" si="48"/>
        <v>0</v>
      </c>
      <c r="BK58" s="491">
        <f t="shared" si="49"/>
        <v>182.85</v>
      </c>
      <c r="BL58" s="103"/>
      <c r="BM58" s="217">
        <f t="shared" si="50"/>
        <v>0</v>
      </c>
      <c r="BN58" s="491">
        <f t="shared" si="51"/>
        <v>190.79999999999998</v>
      </c>
      <c r="BO58" s="392">
        <f t="shared" si="52"/>
        <v>0</v>
      </c>
      <c r="BP58" s="217">
        <f t="shared" si="53"/>
        <v>0</v>
      </c>
      <c r="BQ58" s="51">
        <f t="shared" si="54"/>
        <v>0</v>
      </c>
      <c r="BR58" s="77">
        <v>474</v>
      </c>
    </row>
    <row r="59" spans="1:70" ht="13.75" customHeight="1" x14ac:dyDescent="0.15">
      <c r="A59" s="51" t="str">
        <f t="shared" si="42"/>
        <v>BL20291</v>
      </c>
      <c r="B59" s="45" t="s">
        <v>102</v>
      </c>
      <c r="C59" s="45" t="s">
        <v>107</v>
      </c>
      <c r="D59" s="45" t="s">
        <v>5</v>
      </c>
      <c r="E59" s="387"/>
      <c r="F59" s="53" t="s">
        <v>63</v>
      </c>
      <c r="G59" s="53" t="s">
        <v>63</v>
      </c>
      <c r="H59" s="54" t="s">
        <v>70</v>
      </c>
      <c r="I59" s="572" t="s">
        <v>1059</v>
      </c>
      <c r="J59" s="590" t="s">
        <v>1063</v>
      </c>
      <c r="K59" s="590" t="s">
        <v>1057</v>
      </c>
      <c r="L59" s="230" t="s">
        <v>1055</v>
      </c>
      <c r="M59" s="55">
        <v>1.0680000000000001</v>
      </c>
      <c r="N59" s="51">
        <v>10</v>
      </c>
      <c r="O59" s="217"/>
      <c r="P59" s="217"/>
      <c r="Q59" s="56"/>
      <c r="R59" s="57"/>
      <c r="S59" s="58"/>
      <c r="T59" s="59"/>
      <c r="U59" s="60"/>
      <c r="V59" s="61"/>
      <c r="W59" s="62"/>
      <c r="X59" s="63"/>
      <c r="Y59" s="64"/>
      <c r="Z59" s="65"/>
      <c r="AA59" s="66"/>
      <c r="AB59" s="103"/>
      <c r="AC59" s="103"/>
      <c r="AD59" s="220">
        <f t="shared" si="13"/>
        <v>0</v>
      </c>
      <c r="AE59" s="67">
        <f t="shared" si="56"/>
        <v>0</v>
      </c>
      <c r="AF59" s="69"/>
      <c r="AG59" s="69"/>
      <c r="AH59" s="70"/>
      <c r="AI59" s="69"/>
      <c r="AJ59" s="69"/>
      <c r="AK59" s="69"/>
      <c r="AL59" s="495"/>
      <c r="AM59" s="489"/>
      <c r="AN59" s="69">
        <v>74</v>
      </c>
      <c r="AO59" s="70"/>
      <c r="AP59" s="70"/>
      <c r="AQ59" s="70"/>
      <c r="AR59" s="69">
        <v>59</v>
      </c>
      <c r="AS59" s="69"/>
      <c r="AT59" s="493"/>
      <c r="AU59" s="494"/>
      <c r="AV59" s="490">
        <f t="shared" si="43"/>
        <v>59</v>
      </c>
      <c r="AW59" s="490">
        <f t="shared" si="44"/>
        <v>59</v>
      </c>
      <c r="AX59" s="71"/>
      <c r="AY59" s="72"/>
      <c r="AZ59" s="73"/>
      <c r="BA59" s="74"/>
      <c r="BB59" s="75"/>
      <c r="BC59" s="52">
        <f t="shared" si="45"/>
        <v>0</v>
      </c>
      <c r="BD59" s="51">
        <f t="shared" si="46"/>
        <v>0</v>
      </c>
      <c r="BE59" s="491">
        <f t="shared" si="47"/>
        <v>61.95</v>
      </c>
      <c r="BF59" s="248"/>
      <c r="BG59" s="217">
        <f t="shared" si="14"/>
        <v>0</v>
      </c>
      <c r="BH59" s="491">
        <f t="shared" si="15"/>
        <v>64.900000000000006</v>
      </c>
      <c r="BI59" s="103"/>
      <c r="BJ59" s="51">
        <f t="shared" si="48"/>
        <v>0</v>
      </c>
      <c r="BK59" s="491">
        <f t="shared" si="49"/>
        <v>67.849999999999994</v>
      </c>
      <c r="BL59" s="103"/>
      <c r="BM59" s="217">
        <f t="shared" si="50"/>
        <v>0</v>
      </c>
      <c r="BN59" s="491">
        <f t="shared" si="51"/>
        <v>70.8</v>
      </c>
      <c r="BO59" s="392">
        <f t="shared" si="52"/>
        <v>0</v>
      </c>
      <c r="BP59" s="217">
        <f t="shared" si="53"/>
        <v>0</v>
      </c>
      <c r="BQ59" s="51">
        <f t="shared" si="54"/>
        <v>0</v>
      </c>
      <c r="BR59" s="77">
        <v>291</v>
      </c>
    </row>
    <row r="60" spans="1:70" ht="13.75" customHeight="1" x14ac:dyDescent="0.15">
      <c r="A60" s="415" t="str">
        <f>"BL2"&amp;REPT(0,4-LEN(BR60))&amp;BR60</f>
        <v>BL22677</v>
      </c>
      <c r="B60" s="529" t="s">
        <v>102</v>
      </c>
      <c r="C60" s="529" t="s">
        <v>1103</v>
      </c>
      <c r="D60" s="557" t="s">
        <v>5</v>
      </c>
      <c r="E60" s="387"/>
      <c r="F60" s="54" t="s">
        <v>314</v>
      </c>
      <c r="G60" s="53" t="s">
        <v>72</v>
      </c>
      <c r="H60" s="54" t="s">
        <v>70</v>
      </c>
      <c r="I60" s="572" t="s">
        <v>1059</v>
      </c>
      <c r="J60" s="590" t="s">
        <v>1063</v>
      </c>
      <c r="K60" s="590" t="s">
        <v>1057</v>
      </c>
      <c r="L60" s="230" t="s">
        <v>1055</v>
      </c>
      <c r="M60" s="55">
        <v>8.6</v>
      </c>
      <c r="N60" s="51">
        <v>1</v>
      </c>
      <c r="O60" s="217"/>
      <c r="P60" s="217"/>
      <c r="Q60" s="56"/>
      <c r="R60" s="57"/>
      <c r="S60" s="58"/>
      <c r="T60" s="59"/>
      <c r="U60" s="60"/>
      <c r="V60" s="61"/>
      <c r="W60" s="62"/>
      <c r="X60" s="63"/>
      <c r="Y60" s="64"/>
      <c r="Z60" s="65"/>
      <c r="AA60" s="66"/>
      <c r="AB60" s="103"/>
      <c r="AC60" s="103"/>
      <c r="AD60" s="220">
        <f t="shared" si="13"/>
        <v>0</v>
      </c>
      <c r="AE60" s="67">
        <f>N60*AD60</f>
        <v>0</v>
      </c>
      <c r="AF60" s="69"/>
      <c r="AG60" s="69"/>
      <c r="AH60" s="70"/>
      <c r="AI60" s="69"/>
      <c r="AJ60" s="69"/>
      <c r="AK60" s="69"/>
      <c r="AL60" s="495"/>
      <c r="AM60" s="489"/>
      <c r="AN60" s="69">
        <v>159</v>
      </c>
      <c r="AO60" s="70"/>
      <c r="AP60" s="70"/>
      <c r="AQ60" s="70"/>
      <c r="AR60" s="69">
        <v>129</v>
      </c>
      <c r="AS60" s="69"/>
      <c r="AT60" s="493"/>
      <c r="AU60" s="494"/>
      <c r="AV60" s="490">
        <f>IF(OrderFormType="Wholesale",CEILING(AR60*ExchRate,ExchRateRoundUpTo),CEILING(AN60*ExchRate,ExchRateRoundUpTo)/1.22)</f>
        <v>129</v>
      </c>
      <c r="AW60" s="490">
        <f>AV60*(1+AO60+AP60)</f>
        <v>129</v>
      </c>
      <c r="AX60" s="71"/>
      <c r="AY60" s="72"/>
      <c r="AZ60" s="73"/>
      <c r="BA60" s="74"/>
      <c r="BB60" s="75"/>
      <c r="BC60" s="52">
        <f t="shared" si="45"/>
        <v>0</v>
      </c>
      <c r="BD60" s="51">
        <f t="shared" si="46"/>
        <v>0</v>
      </c>
      <c r="BE60" s="491">
        <f t="shared" si="47"/>
        <v>135.45000000000002</v>
      </c>
      <c r="BF60" s="248"/>
      <c r="BG60" s="217">
        <f>$N60*BF60</f>
        <v>0</v>
      </c>
      <c r="BH60" s="491">
        <f>$AV60*(1.1+$AO60+$AP60)</f>
        <v>141.9</v>
      </c>
      <c r="BI60" s="395"/>
      <c r="BJ60" s="51">
        <f t="shared" si="48"/>
        <v>0</v>
      </c>
      <c r="BK60" s="491">
        <f t="shared" si="49"/>
        <v>148.35</v>
      </c>
      <c r="BL60" s="395"/>
      <c r="BM60" s="217">
        <f t="shared" si="50"/>
        <v>0</v>
      </c>
      <c r="BN60" s="491">
        <f t="shared" si="51"/>
        <v>154.79999999999998</v>
      </c>
      <c r="BO60" s="392">
        <f t="shared" si="52"/>
        <v>0</v>
      </c>
      <c r="BP60" s="217">
        <f t="shared" si="53"/>
        <v>0</v>
      </c>
      <c r="BQ60" s="51">
        <f t="shared" si="54"/>
        <v>0</v>
      </c>
      <c r="BR60" s="77">
        <v>2677</v>
      </c>
    </row>
    <row r="61" spans="1:70" ht="13.75" customHeight="1" x14ac:dyDescent="0.15">
      <c r="A61" s="415" t="str">
        <f>"BL2"&amp;REPT(0,4-LEN(BR61))&amp;BR61</f>
        <v>BL22678</v>
      </c>
      <c r="B61" s="529" t="s">
        <v>102</v>
      </c>
      <c r="C61" s="529" t="s">
        <v>1104</v>
      </c>
      <c r="D61" s="557" t="s">
        <v>5</v>
      </c>
      <c r="E61" s="387"/>
      <c r="F61" s="54" t="s">
        <v>314</v>
      </c>
      <c r="G61" s="53" t="s">
        <v>72</v>
      </c>
      <c r="H61" s="54" t="s">
        <v>70</v>
      </c>
      <c r="I61" s="572" t="s">
        <v>1059</v>
      </c>
      <c r="J61" s="590" t="s">
        <v>1063</v>
      </c>
      <c r="K61" s="590" t="s">
        <v>1057</v>
      </c>
      <c r="L61" s="230" t="s">
        <v>1055</v>
      </c>
      <c r="M61" s="55">
        <v>9.07</v>
      </c>
      <c r="N61" s="51">
        <v>1</v>
      </c>
      <c r="O61" s="217"/>
      <c r="P61" s="217"/>
      <c r="Q61" s="56"/>
      <c r="R61" s="57"/>
      <c r="S61" s="58"/>
      <c r="T61" s="59"/>
      <c r="U61" s="60"/>
      <c r="V61" s="61"/>
      <c r="W61" s="62"/>
      <c r="X61" s="63"/>
      <c r="Y61" s="64"/>
      <c r="Z61" s="65"/>
      <c r="AA61" s="66"/>
      <c r="AB61" s="103"/>
      <c r="AC61" s="103"/>
      <c r="AD61" s="220">
        <f t="shared" si="13"/>
        <v>0</v>
      </c>
      <c r="AE61" s="67">
        <f>N61*AD61</f>
        <v>0</v>
      </c>
      <c r="AF61" s="69"/>
      <c r="AG61" s="69"/>
      <c r="AH61" s="70"/>
      <c r="AI61" s="69"/>
      <c r="AJ61" s="69"/>
      <c r="AK61" s="69"/>
      <c r="AL61" s="495"/>
      <c r="AM61" s="489"/>
      <c r="AN61" s="69">
        <v>159</v>
      </c>
      <c r="AO61" s="70"/>
      <c r="AP61" s="70"/>
      <c r="AQ61" s="70"/>
      <c r="AR61" s="69">
        <v>129</v>
      </c>
      <c r="AS61" s="69"/>
      <c r="AT61" s="493"/>
      <c r="AU61" s="494"/>
      <c r="AV61" s="490">
        <f>IF(OrderFormType="Wholesale",CEILING(AR61*ExchRate,ExchRateRoundUpTo),CEILING(AN61*ExchRate,ExchRateRoundUpTo)/1.22)</f>
        <v>129</v>
      </c>
      <c r="AW61" s="490">
        <f>AV61*(1+AO61+AP61)</f>
        <v>129</v>
      </c>
      <c r="AX61" s="71"/>
      <c r="AY61" s="72"/>
      <c r="AZ61" s="73"/>
      <c r="BA61" s="74"/>
      <c r="BB61" s="75"/>
      <c r="BC61" s="52">
        <f t="shared" si="45"/>
        <v>0</v>
      </c>
      <c r="BD61" s="51">
        <f t="shared" si="46"/>
        <v>0</v>
      </c>
      <c r="BE61" s="491">
        <f t="shared" si="47"/>
        <v>135.45000000000002</v>
      </c>
      <c r="BF61" s="248"/>
      <c r="BG61" s="217">
        <f>$N61*BF61</f>
        <v>0</v>
      </c>
      <c r="BH61" s="491">
        <f>$AV61*(1.1+$AO61+$AP61)</f>
        <v>141.9</v>
      </c>
      <c r="BI61" s="395"/>
      <c r="BJ61" s="51">
        <f t="shared" si="48"/>
        <v>0</v>
      </c>
      <c r="BK61" s="491">
        <f t="shared" si="49"/>
        <v>148.35</v>
      </c>
      <c r="BL61" s="395"/>
      <c r="BM61" s="217">
        <f t="shared" si="50"/>
        <v>0</v>
      </c>
      <c r="BN61" s="491">
        <f t="shared" si="51"/>
        <v>154.79999999999998</v>
      </c>
      <c r="BO61" s="392">
        <f t="shared" si="52"/>
        <v>0</v>
      </c>
      <c r="BP61" s="217">
        <f t="shared" si="53"/>
        <v>0</v>
      </c>
      <c r="BQ61" s="51">
        <f t="shared" si="54"/>
        <v>0</v>
      </c>
      <c r="BR61" s="77">
        <v>2678</v>
      </c>
    </row>
    <row r="62" spans="1:70" ht="13.75" customHeight="1" x14ac:dyDescent="0.15">
      <c r="A62" s="51" t="str">
        <f t="shared" si="42"/>
        <v>BL20473</v>
      </c>
      <c r="B62" s="45" t="s">
        <v>102</v>
      </c>
      <c r="C62" s="45" t="s">
        <v>108</v>
      </c>
      <c r="D62" s="45" t="s">
        <v>5</v>
      </c>
      <c r="E62" s="387"/>
      <c r="F62" s="53" t="s">
        <v>311</v>
      </c>
      <c r="G62" s="54" t="s">
        <v>69</v>
      </c>
      <c r="H62" s="54" t="s">
        <v>70</v>
      </c>
      <c r="I62" s="572" t="s">
        <v>1059</v>
      </c>
      <c r="J62" s="590" t="s">
        <v>1063</v>
      </c>
      <c r="K62" s="590" t="s">
        <v>1057</v>
      </c>
      <c r="L62" s="230" t="s">
        <v>1055</v>
      </c>
      <c r="M62" s="55">
        <v>3.129</v>
      </c>
      <c r="N62" s="51">
        <v>10</v>
      </c>
      <c r="O62" s="217"/>
      <c r="P62" s="217"/>
      <c r="Q62" s="56"/>
      <c r="R62" s="57"/>
      <c r="S62" s="58"/>
      <c r="T62" s="59"/>
      <c r="U62" s="60"/>
      <c r="V62" s="61"/>
      <c r="W62" s="62"/>
      <c r="X62" s="63"/>
      <c r="Y62" s="64"/>
      <c r="Z62" s="65"/>
      <c r="AA62" s="66"/>
      <c r="AB62" s="103"/>
      <c r="AC62" s="103"/>
      <c r="AD62" s="220">
        <f t="shared" si="13"/>
        <v>0</v>
      </c>
      <c r="AE62" s="67">
        <f t="shared" si="56"/>
        <v>0</v>
      </c>
      <c r="AF62" s="69"/>
      <c r="AG62" s="69"/>
      <c r="AH62" s="70"/>
      <c r="AI62" s="69"/>
      <c r="AJ62" s="69"/>
      <c r="AK62" s="69"/>
      <c r="AL62" s="495"/>
      <c r="AM62" s="489"/>
      <c r="AN62" s="69">
        <v>109</v>
      </c>
      <c r="AO62" s="70"/>
      <c r="AP62" s="70"/>
      <c r="AQ62" s="70"/>
      <c r="AR62" s="69">
        <v>89</v>
      </c>
      <c r="AS62" s="69"/>
      <c r="AT62" s="493"/>
      <c r="AU62" s="494"/>
      <c r="AV62" s="490">
        <f t="shared" si="43"/>
        <v>89</v>
      </c>
      <c r="AW62" s="490">
        <f t="shared" si="44"/>
        <v>89</v>
      </c>
      <c r="AX62" s="71"/>
      <c r="AY62" s="72"/>
      <c r="AZ62" s="73"/>
      <c r="BA62" s="74"/>
      <c r="BB62" s="75"/>
      <c r="BC62" s="52">
        <f t="shared" si="45"/>
        <v>0</v>
      </c>
      <c r="BD62" s="51">
        <f t="shared" si="46"/>
        <v>0</v>
      </c>
      <c r="BE62" s="491">
        <f t="shared" si="47"/>
        <v>93.45</v>
      </c>
      <c r="BF62" s="248"/>
      <c r="BG62" s="217">
        <f t="shared" si="14"/>
        <v>0</v>
      </c>
      <c r="BH62" s="491">
        <f t="shared" si="15"/>
        <v>97.9</v>
      </c>
      <c r="BI62" s="103"/>
      <c r="BJ62" s="51">
        <f t="shared" si="48"/>
        <v>0</v>
      </c>
      <c r="BK62" s="491">
        <f t="shared" si="49"/>
        <v>102.35</v>
      </c>
      <c r="BL62" s="103"/>
      <c r="BM62" s="217">
        <f t="shared" si="50"/>
        <v>0</v>
      </c>
      <c r="BN62" s="491">
        <f t="shared" si="51"/>
        <v>106.8</v>
      </c>
      <c r="BO62" s="392">
        <f t="shared" si="52"/>
        <v>0</v>
      </c>
      <c r="BP62" s="217">
        <f t="shared" si="53"/>
        <v>0</v>
      </c>
      <c r="BQ62" s="51">
        <f t="shared" si="54"/>
        <v>0</v>
      </c>
      <c r="BR62" s="77">
        <v>473</v>
      </c>
    </row>
    <row r="63" spans="1:70" ht="13.75" customHeight="1" x14ac:dyDescent="0.15">
      <c r="A63" s="51" t="str">
        <f t="shared" si="42"/>
        <v>BL20420</v>
      </c>
      <c r="B63" s="45" t="s">
        <v>102</v>
      </c>
      <c r="C63" s="45" t="s">
        <v>109</v>
      </c>
      <c r="D63" s="45" t="s">
        <v>5</v>
      </c>
      <c r="E63" s="387"/>
      <c r="F63" s="53" t="s">
        <v>56</v>
      </c>
      <c r="G63" s="53" t="s">
        <v>72</v>
      </c>
      <c r="H63" s="54" t="s">
        <v>70</v>
      </c>
      <c r="I63" s="572" t="s">
        <v>1059</v>
      </c>
      <c r="J63" s="590" t="s">
        <v>1063</v>
      </c>
      <c r="K63" s="590" t="s">
        <v>1057</v>
      </c>
      <c r="L63" s="230" t="s">
        <v>1055</v>
      </c>
      <c r="M63" s="55">
        <v>10.763</v>
      </c>
      <c r="N63" s="51">
        <v>20</v>
      </c>
      <c r="O63" s="217"/>
      <c r="P63" s="217"/>
      <c r="Q63" s="56"/>
      <c r="R63" s="57"/>
      <c r="S63" s="58"/>
      <c r="T63" s="59"/>
      <c r="U63" s="60"/>
      <c r="V63" s="61"/>
      <c r="W63" s="62"/>
      <c r="X63" s="63"/>
      <c r="Y63" s="64"/>
      <c r="Z63" s="65"/>
      <c r="AA63" s="66"/>
      <c r="AB63" s="103"/>
      <c r="AC63" s="103"/>
      <c r="AD63" s="220">
        <f t="shared" si="13"/>
        <v>0</v>
      </c>
      <c r="AE63" s="67">
        <f t="shared" si="56"/>
        <v>0</v>
      </c>
      <c r="AF63" s="69"/>
      <c r="AG63" s="69"/>
      <c r="AH63" s="70"/>
      <c r="AI63" s="69"/>
      <c r="AJ63" s="69"/>
      <c r="AK63" s="69"/>
      <c r="AL63" s="495"/>
      <c r="AM63" s="489"/>
      <c r="AN63" s="69">
        <v>244</v>
      </c>
      <c r="AO63" s="70"/>
      <c r="AP63" s="70"/>
      <c r="AQ63" s="70"/>
      <c r="AR63" s="69">
        <v>199</v>
      </c>
      <c r="AS63" s="69"/>
      <c r="AT63" s="493"/>
      <c r="AU63" s="494"/>
      <c r="AV63" s="490">
        <f t="shared" si="43"/>
        <v>199</v>
      </c>
      <c r="AW63" s="490">
        <f t="shared" si="44"/>
        <v>199</v>
      </c>
      <c r="AX63" s="71"/>
      <c r="AY63" s="72"/>
      <c r="AZ63" s="73"/>
      <c r="BA63" s="74"/>
      <c r="BB63" s="75"/>
      <c r="BC63" s="52">
        <f t="shared" si="45"/>
        <v>0</v>
      </c>
      <c r="BD63" s="51">
        <f t="shared" si="46"/>
        <v>0</v>
      </c>
      <c r="BE63" s="491">
        <f t="shared" si="47"/>
        <v>208.95000000000002</v>
      </c>
      <c r="BF63" s="248"/>
      <c r="BG63" s="217">
        <f t="shared" si="14"/>
        <v>0</v>
      </c>
      <c r="BH63" s="491">
        <f t="shared" si="15"/>
        <v>218.9</v>
      </c>
      <c r="BI63" s="103"/>
      <c r="BJ63" s="51">
        <f t="shared" si="48"/>
        <v>0</v>
      </c>
      <c r="BK63" s="491">
        <f t="shared" si="49"/>
        <v>228.85</v>
      </c>
      <c r="BL63" s="103"/>
      <c r="BM63" s="217">
        <f t="shared" si="50"/>
        <v>0</v>
      </c>
      <c r="BN63" s="491">
        <f t="shared" si="51"/>
        <v>238.79999999999998</v>
      </c>
      <c r="BO63" s="392">
        <f t="shared" si="52"/>
        <v>0</v>
      </c>
      <c r="BP63" s="217">
        <f t="shared" si="53"/>
        <v>0</v>
      </c>
      <c r="BQ63" s="51">
        <f t="shared" si="54"/>
        <v>0</v>
      </c>
      <c r="BR63" s="77">
        <v>420</v>
      </c>
    </row>
    <row r="64" spans="1:70" ht="13.75" customHeight="1" x14ac:dyDescent="0.15">
      <c r="A64" s="217" t="str">
        <f t="shared" si="42"/>
        <v>BL20805</v>
      </c>
      <c r="B64" s="253" t="s">
        <v>102</v>
      </c>
      <c r="C64" s="253" t="s">
        <v>422</v>
      </c>
      <c r="D64" s="253" t="s">
        <v>61</v>
      </c>
      <c r="E64" s="253"/>
      <c r="F64" s="249" t="s">
        <v>1277</v>
      </c>
      <c r="G64" s="597" t="s">
        <v>1128</v>
      </c>
      <c r="H64" s="247" t="s">
        <v>75</v>
      </c>
      <c r="I64" s="572" t="s">
        <v>1059</v>
      </c>
      <c r="J64" s="590" t="s">
        <v>1063</v>
      </c>
      <c r="K64" s="590" t="s">
        <v>1057</v>
      </c>
      <c r="L64" s="230" t="s">
        <v>1055</v>
      </c>
      <c r="M64" s="219">
        <v>3.2</v>
      </c>
      <c r="N64" s="217">
        <v>1</v>
      </c>
      <c r="O64" s="217"/>
      <c r="P64" s="217"/>
      <c r="Q64" s="231"/>
      <c r="R64" s="232"/>
      <c r="S64" s="203"/>
      <c r="T64" s="204"/>
      <c r="U64" s="233"/>
      <c r="V64" s="206"/>
      <c r="W64" s="207"/>
      <c r="X64" s="208"/>
      <c r="Y64" s="209"/>
      <c r="Z64" s="210"/>
      <c r="AA64" s="234"/>
      <c r="AB64" s="103"/>
      <c r="AC64" s="103"/>
      <c r="AD64" s="220">
        <f t="shared" si="13"/>
        <v>0</v>
      </c>
      <c r="AE64" s="220">
        <f t="shared" si="56"/>
        <v>0</v>
      </c>
      <c r="AF64" s="69"/>
      <c r="AG64" s="69"/>
      <c r="AH64" s="70"/>
      <c r="AI64" s="69"/>
      <c r="AJ64" s="69"/>
      <c r="AK64" s="69"/>
      <c r="AL64" s="495"/>
      <c r="AM64" s="489"/>
      <c r="AN64" s="69">
        <v>264</v>
      </c>
      <c r="AO64" s="70"/>
      <c r="AP64" s="70"/>
      <c r="AQ64" s="70"/>
      <c r="AR64" s="69">
        <v>214</v>
      </c>
      <c r="AS64" s="69"/>
      <c r="AT64" s="489"/>
      <c r="AU64" s="490"/>
      <c r="AV64" s="490">
        <f t="shared" si="43"/>
        <v>214</v>
      </c>
      <c r="AW64" s="490">
        <f t="shared" si="44"/>
        <v>214</v>
      </c>
      <c r="AX64" s="240"/>
      <c r="AY64" s="241"/>
      <c r="AZ64" s="242"/>
      <c r="BA64" s="243"/>
      <c r="BB64" s="244"/>
      <c r="BC64" s="245">
        <f t="shared" si="45"/>
        <v>0</v>
      </c>
      <c r="BD64" s="217">
        <f t="shared" si="46"/>
        <v>0</v>
      </c>
      <c r="BE64" s="491">
        <f t="shared" si="47"/>
        <v>224.70000000000002</v>
      </c>
      <c r="BF64" s="248"/>
      <c r="BG64" s="217">
        <f t="shared" si="14"/>
        <v>0</v>
      </c>
      <c r="BH64" s="491">
        <f t="shared" si="15"/>
        <v>235.4</v>
      </c>
      <c r="BI64" s="395"/>
      <c r="BJ64" s="217">
        <f t="shared" si="48"/>
        <v>0</v>
      </c>
      <c r="BK64" s="491">
        <f t="shared" si="49"/>
        <v>246.1</v>
      </c>
      <c r="BL64" s="395"/>
      <c r="BM64" s="217">
        <f t="shared" si="50"/>
        <v>0</v>
      </c>
      <c r="BN64" s="491">
        <f t="shared" si="51"/>
        <v>256.8</v>
      </c>
      <c r="BO64" s="392">
        <f t="shared" si="52"/>
        <v>0</v>
      </c>
      <c r="BP64" s="217">
        <f t="shared" si="53"/>
        <v>0</v>
      </c>
      <c r="BQ64" s="217">
        <f t="shared" si="54"/>
        <v>0</v>
      </c>
      <c r="BR64" s="222">
        <v>805</v>
      </c>
    </row>
    <row r="65" spans="1:70" ht="13.75" customHeight="1" x14ac:dyDescent="0.15">
      <c r="A65" s="217" t="str">
        <f t="shared" si="42"/>
        <v>BL20804</v>
      </c>
      <c r="B65" s="253" t="s">
        <v>102</v>
      </c>
      <c r="C65" s="253" t="s">
        <v>423</v>
      </c>
      <c r="D65" s="253" t="s">
        <v>61</v>
      </c>
      <c r="E65" s="253"/>
      <c r="F65" s="249" t="s">
        <v>1277</v>
      </c>
      <c r="G65" s="597" t="s">
        <v>1129</v>
      </c>
      <c r="H65" s="247" t="s">
        <v>75</v>
      </c>
      <c r="I65" s="572" t="s">
        <v>1059</v>
      </c>
      <c r="J65" s="590" t="s">
        <v>1063</v>
      </c>
      <c r="K65" s="590" t="s">
        <v>1057</v>
      </c>
      <c r="L65" s="230" t="s">
        <v>1055</v>
      </c>
      <c r="M65" s="219">
        <v>3.2</v>
      </c>
      <c r="N65" s="217">
        <v>1</v>
      </c>
      <c r="O65" s="217"/>
      <c r="P65" s="217"/>
      <c r="Q65" s="231"/>
      <c r="R65" s="232"/>
      <c r="S65" s="203"/>
      <c r="T65" s="204"/>
      <c r="U65" s="233"/>
      <c r="V65" s="206"/>
      <c r="W65" s="207"/>
      <c r="X65" s="208"/>
      <c r="Y65" s="209"/>
      <c r="Z65" s="210"/>
      <c r="AA65" s="234"/>
      <c r="AB65" s="103"/>
      <c r="AC65" s="103"/>
      <c r="AD65" s="220">
        <f t="shared" si="13"/>
        <v>0</v>
      </c>
      <c r="AE65" s="220">
        <f t="shared" si="56"/>
        <v>0</v>
      </c>
      <c r="AF65" s="69"/>
      <c r="AG65" s="69"/>
      <c r="AH65" s="70"/>
      <c r="AI65" s="69"/>
      <c r="AJ65" s="69"/>
      <c r="AK65" s="69"/>
      <c r="AL65" s="495"/>
      <c r="AM65" s="489"/>
      <c r="AN65" s="69">
        <v>264</v>
      </c>
      <c r="AO65" s="70"/>
      <c r="AP65" s="70"/>
      <c r="AQ65" s="70"/>
      <c r="AR65" s="69">
        <v>214</v>
      </c>
      <c r="AS65" s="69"/>
      <c r="AT65" s="489"/>
      <c r="AU65" s="490"/>
      <c r="AV65" s="490">
        <f t="shared" si="43"/>
        <v>214</v>
      </c>
      <c r="AW65" s="490">
        <f t="shared" si="44"/>
        <v>214</v>
      </c>
      <c r="AX65" s="240"/>
      <c r="AY65" s="241"/>
      <c r="AZ65" s="242"/>
      <c r="BA65" s="243"/>
      <c r="BB65" s="244"/>
      <c r="BC65" s="245">
        <f t="shared" si="45"/>
        <v>0</v>
      </c>
      <c r="BD65" s="217">
        <f t="shared" si="46"/>
        <v>0</v>
      </c>
      <c r="BE65" s="491">
        <f t="shared" si="47"/>
        <v>224.70000000000002</v>
      </c>
      <c r="BF65" s="248"/>
      <c r="BG65" s="217">
        <f t="shared" si="14"/>
        <v>0</v>
      </c>
      <c r="BH65" s="491">
        <f t="shared" si="15"/>
        <v>235.4</v>
      </c>
      <c r="BI65" s="395"/>
      <c r="BJ65" s="217">
        <f t="shared" si="48"/>
        <v>0</v>
      </c>
      <c r="BK65" s="491">
        <f t="shared" si="49"/>
        <v>246.1</v>
      </c>
      <c r="BL65" s="395"/>
      <c r="BM65" s="217">
        <f t="shared" si="50"/>
        <v>0</v>
      </c>
      <c r="BN65" s="491">
        <f t="shared" si="51"/>
        <v>256.8</v>
      </c>
      <c r="BO65" s="392">
        <f t="shared" si="52"/>
        <v>0</v>
      </c>
      <c r="BP65" s="217">
        <f t="shared" si="53"/>
        <v>0</v>
      </c>
      <c r="BQ65" s="217">
        <f t="shared" si="54"/>
        <v>0</v>
      </c>
      <c r="BR65" s="222">
        <v>804</v>
      </c>
    </row>
    <row r="66" spans="1:70" ht="13.75" customHeight="1" x14ac:dyDescent="0.15">
      <c r="A66" s="217" t="str">
        <f t="shared" si="42"/>
        <v>BL20971</v>
      </c>
      <c r="B66" s="253" t="s">
        <v>102</v>
      </c>
      <c r="C66" s="253" t="s">
        <v>424</v>
      </c>
      <c r="D66" s="253" t="s">
        <v>61</v>
      </c>
      <c r="E66" s="253"/>
      <c r="F66" s="249" t="s">
        <v>1278</v>
      </c>
      <c r="G66" s="597" t="s">
        <v>1130</v>
      </c>
      <c r="H66" s="247" t="s">
        <v>70</v>
      </c>
      <c r="I66" s="572" t="s">
        <v>1059</v>
      </c>
      <c r="J66" s="590" t="s">
        <v>1063</v>
      </c>
      <c r="K66" s="590" t="s">
        <v>1057</v>
      </c>
      <c r="L66" s="230" t="s">
        <v>1055</v>
      </c>
      <c r="M66" s="219">
        <v>2.2000000000000002</v>
      </c>
      <c r="N66" s="217">
        <v>1</v>
      </c>
      <c r="O66" s="217"/>
      <c r="P66" s="217"/>
      <c r="Q66" s="231"/>
      <c r="R66" s="232"/>
      <c r="S66" s="203"/>
      <c r="T66" s="204"/>
      <c r="U66" s="233"/>
      <c r="V66" s="206"/>
      <c r="W66" s="207"/>
      <c r="X66" s="208"/>
      <c r="Y66" s="209"/>
      <c r="Z66" s="210"/>
      <c r="AA66" s="234"/>
      <c r="AB66" s="103"/>
      <c r="AC66" s="103"/>
      <c r="AD66" s="220">
        <f t="shared" si="13"/>
        <v>0</v>
      </c>
      <c r="AE66" s="220">
        <f t="shared" si="56"/>
        <v>0</v>
      </c>
      <c r="AF66" s="69"/>
      <c r="AG66" s="69"/>
      <c r="AH66" s="70"/>
      <c r="AI66" s="69"/>
      <c r="AJ66" s="69"/>
      <c r="AK66" s="69"/>
      <c r="AL66" s="495"/>
      <c r="AM66" s="489"/>
      <c r="AN66" s="69">
        <v>299</v>
      </c>
      <c r="AO66" s="70"/>
      <c r="AP66" s="70"/>
      <c r="AQ66" s="70"/>
      <c r="AR66" s="69">
        <v>244</v>
      </c>
      <c r="AS66" s="69"/>
      <c r="AT66" s="489"/>
      <c r="AU66" s="490"/>
      <c r="AV66" s="490">
        <f t="shared" si="43"/>
        <v>244</v>
      </c>
      <c r="AW66" s="490">
        <f t="shared" si="44"/>
        <v>244</v>
      </c>
      <c r="AX66" s="240"/>
      <c r="AY66" s="241"/>
      <c r="AZ66" s="242"/>
      <c r="BA66" s="243"/>
      <c r="BB66" s="244"/>
      <c r="BC66" s="245">
        <f t="shared" si="45"/>
        <v>0</v>
      </c>
      <c r="BD66" s="217">
        <f t="shared" si="46"/>
        <v>0</v>
      </c>
      <c r="BE66" s="491">
        <f t="shared" si="47"/>
        <v>256.2</v>
      </c>
      <c r="BF66" s="248"/>
      <c r="BG66" s="217">
        <f t="shared" si="14"/>
        <v>0</v>
      </c>
      <c r="BH66" s="491">
        <f t="shared" si="15"/>
        <v>268.40000000000003</v>
      </c>
      <c r="BI66" s="395"/>
      <c r="BJ66" s="217">
        <f t="shared" si="48"/>
        <v>0</v>
      </c>
      <c r="BK66" s="491">
        <f t="shared" si="49"/>
        <v>280.59999999999997</v>
      </c>
      <c r="BL66" s="395"/>
      <c r="BM66" s="217">
        <f t="shared" si="50"/>
        <v>0</v>
      </c>
      <c r="BN66" s="491">
        <f t="shared" si="51"/>
        <v>292.8</v>
      </c>
      <c r="BO66" s="392">
        <f t="shared" si="52"/>
        <v>0</v>
      </c>
      <c r="BP66" s="217">
        <f t="shared" si="53"/>
        <v>0</v>
      </c>
      <c r="BQ66" s="217">
        <f t="shared" si="54"/>
        <v>0</v>
      </c>
      <c r="BR66" s="222">
        <v>971</v>
      </c>
    </row>
    <row r="67" spans="1:70" ht="13.75" customHeight="1" x14ac:dyDescent="0.15">
      <c r="A67" s="51" t="str">
        <f t="shared" si="42"/>
        <v>BL20360</v>
      </c>
      <c r="B67" s="45" t="s">
        <v>102</v>
      </c>
      <c r="C67" s="54" t="s">
        <v>110</v>
      </c>
      <c r="D67" s="54" t="s">
        <v>5</v>
      </c>
      <c r="E67" s="247"/>
      <c r="F67" s="53" t="s">
        <v>54</v>
      </c>
      <c r="G67" s="53" t="s">
        <v>83</v>
      </c>
      <c r="H67" s="54" t="s">
        <v>75</v>
      </c>
      <c r="I67" s="572" t="s">
        <v>1059</v>
      </c>
      <c r="J67" s="590" t="s">
        <v>1063</v>
      </c>
      <c r="K67" s="590" t="s">
        <v>1057</v>
      </c>
      <c r="L67" s="230" t="s">
        <v>1055</v>
      </c>
      <c r="M67" s="55">
        <v>5.6959999999999997</v>
      </c>
      <c r="N67" s="51">
        <v>10</v>
      </c>
      <c r="O67" s="217"/>
      <c r="P67" s="217"/>
      <c r="Q67" s="56"/>
      <c r="R67" s="57"/>
      <c r="S67" s="58"/>
      <c r="T67" s="59"/>
      <c r="U67" s="60"/>
      <c r="V67" s="61"/>
      <c r="W67" s="62"/>
      <c r="X67" s="63"/>
      <c r="Y67" s="64"/>
      <c r="Z67" s="65"/>
      <c r="AA67" s="66"/>
      <c r="AB67" s="103"/>
      <c r="AC67" s="103"/>
      <c r="AD67" s="220">
        <f t="shared" si="13"/>
        <v>0</v>
      </c>
      <c r="AE67" s="67">
        <f t="shared" si="56"/>
        <v>0</v>
      </c>
      <c r="AF67" s="69"/>
      <c r="AG67" s="69"/>
      <c r="AH67" s="70"/>
      <c r="AI67" s="69"/>
      <c r="AJ67" s="69"/>
      <c r="AK67" s="69"/>
      <c r="AL67" s="495"/>
      <c r="AM67" s="489"/>
      <c r="AN67" s="69">
        <v>184</v>
      </c>
      <c r="AO67" s="70"/>
      <c r="AP67" s="70"/>
      <c r="AQ67" s="70"/>
      <c r="AR67" s="69">
        <v>149</v>
      </c>
      <c r="AS67" s="69"/>
      <c r="AT67" s="493"/>
      <c r="AU67" s="494"/>
      <c r="AV67" s="490">
        <f t="shared" si="43"/>
        <v>149</v>
      </c>
      <c r="AW67" s="490">
        <f t="shared" si="44"/>
        <v>149</v>
      </c>
      <c r="AX67" s="71"/>
      <c r="AY67" s="72"/>
      <c r="AZ67" s="73"/>
      <c r="BA67" s="74"/>
      <c r="BB67" s="75"/>
      <c r="BC67" s="52">
        <f t="shared" si="45"/>
        <v>0</v>
      </c>
      <c r="BD67" s="51">
        <f t="shared" si="46"/>
        <v>0</v>
      </c>
      <c r="BE67" s="491">
        <f t="shared" si="47"/>
        <v>156.45000000000002</v>
      </c>
      <c r="BF67" s="248"/>
      <c r="BG67" s="217">
        <f t="shared" si="14"/>
        <v>0</v>
      </c>
      <c r="BH67" s="491">
        <f t="shared" si="15"/>
        <v>163.9</v>
      </c>
      <c r="BI67" s="103"/>
      <c r="BJ67" s="51">
        <f t="shared" si="48"/>
        <v>0</v>
      </c>
      <c r="BK67" s="491">
        <f t="shared" si="49"/>
        <v>171.35</v>
      </c>
      <c r="BL67" s="103"/>
      <c r="BM67" s="217">
        <f t="shared" si="50"/>
        <v>0</v>
      </c>
      <c r="BN67" s="491">
        <f t="shared" si="51"/>
        <v>178.79999999999998</v>
      </c>
      <c r="BO67" s="392">
        <f t="shared" si="52"/>
        <v>0</v>
      </c>
      <c r="BP67" s="217">
        <f t="shared" si="53"/>
        <v>0</v>
      </c>
      <c r="BQ67" s="51">
        <f t="shared" si="54"/>
        <v>0</v>
      </c>
      <c r="BR67" s="77">
        <v>360</v>
      </c>
    </row>
    <row r="68" spans="1:70" ht="13.75" customHeight="1" x14ac:dyDescent="0.15">
      <c r="A68" s="51" t="str">
        <f t="shared" si="42"/>
        <v>BL20757</v>
      </c>
      <c r="B68" s="45" t="s">
        <v>102</v>
      </c>
      <c r="C68" s="54" t="s">
        <v>111</v>
      </c>
      <c r="D68" s="54" t="s">
        <v>5</v>
      </c>
      <c r="E68" s="247"/>
      <c r="F68" s="53" t="s">
        <v>63</v>
      </c>
      <c r="G68" s="54" t="s">
        <v>63</v>
      </c>
      <c r="H68" s="54" t="s">
        <v>70</v>
      </c>
      <c r="I68" s="572" t="s">
        <v>1059</v>
      </c>
      <c r="J68" s="590" t="s">
        <v>1063</v>
      </c>
      <c r="K68" s="590" t="s">
        <v>1057</v>
      </c>
      <c r="L68" s="230" t="s">
        <v>1055</v>
      </c>
      <c r="M68" s="55">
        <v>1.448</v>
      </c>
      <c r="N68" s="51">
        <v>20</v>
      </c>
      <c r="O68" s="217"/>
      <c r="P68" s="217"/>
      <c r="Q68" s="56"/>
      <c r="R68" s="57"/>
      <c r="S68" s="58"/>
      <c r="T68" s="59"/>
      <c r="U68" s="60"/>
      <c r="V68" s="61"/>
      <c r="W68" s="62"/>
      <c r="X68" s="63"/>
      <c r="Y68" s="64"/>
      <c r="Z68" s="65"/>
      <c r="AA68" s="66"/>
      <c r="AB68" s="103"/>
      <c r="AC68" s="103"/>
      <c r="AD68" s="220">
        <f t="shared" si="13"/>
        <v>0</v>
      </c>
      <c r="AE68" s="67">
        <f t="shared" si="56"/>
        <v>0</v>
      </c>
      <c r="AF68" s="69"/>
      <c r="AG68" s="69"/>
      <c r="AH68" s="70"/>
      <c r="AI68" s="69"/>
      <c r="AJ68" s="69"/>
      <c r="AK68" s="69"/>
      <c r="AL68" s="495"/>
      <c r="AM68" s="489"/>
      <c r="AN68" s="69">
        <v>109</v>
      </c>
      <c r="AO68" s="70"/>
      <c r="AP68" s="70"/>
      <c r="AQ68" s="70"/>
      <c r="AR68" s="69">
        <v>89</v>
      </c>
      <c r="AS68" s="69"/>
      <c r="AT68" s="493"/>
      <c r="AU68" s="494"/>
      <c r="AV68" s="490">
        <f t="shared" si="43"/>
        <v>89</v>
      </c>
      <c r="AW68" s="490">
        <f t="shared" si="44"/>
        <v>89</v>
      </c>
      <c r="AX68" s="71"/>
      <c r="AY68" s="72"/>
      <c r="AZ68" s="73"/>
      <c r="BA68" s="74"/>
      <c r="BB68" s="75"/>
      <c r="BC68" s="52">
        <f t="shared" si="45"/>
        <v>0</v>
      </c>
      <c r="BD68" s="51">
        <f t="shared" si="46"/>
        <v>0</v>
      </c>
      <c r="BE68" s="491">
        <f t="shared" si="47"/>
        <v>93.45</v>
      </c>
      <c r="BF68" s="248"/>
      <c r="BG68" s="217">
        <f t="shared" si="14"/>
        <v>0</v>
      </c>
      <c r="BH68" s="491">
        <f t="shared" si="15"/>
        <v>97.9</v>
      </c>
      <c r="BI68" s="103"/>
      <c r="BJ68" s="51">
        <f t="shared" si="48"/>
        <v>0</v>
      </c>
      <c r="BK68" s="491">
        <f t="shared" si="49"/>
        <v>102.35</v>
      </c>
      <c r="BL68" s="103"/>
      <c r="BM68" s="217">
        <f t="shared" si="50"/>
        <v>0</v>
      </c>
      <c r="BN68" s="491">
        <f t="shared" si="51"/>
        <v>106.8</v>
      </c>
      <c r="BO68" s="392">
        <f t="shared" si="52"/>
        <v>0</v>
      </c>
      <c r="BP68" s="217">
        <f t="shared" si="53"/>
        <v>0</v>
      </c>
      <c r="BQ68" s="51">
        <f t="shared" si="54"/>
        <v>0</v>
      </c>
      <c r="BR68" s="77">
        <v>757</v>
      </c>
    </row>
    <row r="69" spans="1:70" ht="13.75" customHeight="1" x14ac:dyDescent="0.15">
      <c r="A69" s="51" t="str">
        <f t="shared" si="42"/>
        <v>BL20292</v>
      </c>
      <c r="B69" s="45" t="s">
        <v>102</v>
      </c>
      <c r="C69" s="54" t="s">
        <v>112</v>
      </c>
      <c r="D69" s="54" t="s">
        <v>5</v>
      </c>
      <c r="E69" s="247"/>
      <c r="F69" s="53" t="s">
        <v>56</v>
      </c>
      <c r="G69" s="53" t="s">
        <v>69</v>
      </c>
      <c r="H69" s="54" t="s">
        <v>70</v>
      </c>
      <c r="I69" s="572" t="s">
        <v>1059</v>
      </c>
      <c r="J69" s="590" t="s">
        <v>1063</v>
      </c>
      <c r="K69" s="590" t="s">
        <v>1057</v>
      </c>
      <c r="L69" s="230" t="s">
        <v>1055</v>
      </c>
      <c r="M69" s="55">
        <v>7.1790000000000003</v>
      </c>
      <c r="N69" s="51">
        <v>20</v>
      </c>
      <c r="O69" s="217"/>
      <c r="P69" s="217"/>
      <c r="Q69" s="56"/>
      <c r="R69" s="57"/>
      <c r="S69" s="58"/>
      <c r="T69" s="59"/>
      <c r="U69" s="60"/>
      <c r="V69" s="61"/>
      <c r="W69" s="62"/>
      <c r="X69" s="63"/>
      <c r="Y69" s="64"/>
      <c r="Z69" s="65"/>
      <c r="AA69" s="66"/>
      <c r="AB69" s="103"/>
      <c r="AC69" s="103"/>
      <c r="AD69" s="220">
        <f t="shared" si="13"/>
        <v>0</v>
      </c>
      <c r="AE69" s="67">
        <f t="shared" si="56"/>
        <v>0</v>
      </c>
      <c r="AF69" s="69"/>
      <c r="AG69" s="69"/>
      <c r="AH69" s="70"/>
      <c r="AI69" s="69"/>
      <c r="AJ69" s="69"/>
      <c r="AK69" s="69"/>
      <c r="AL69" s="495"/>
      <c r="AM69" s="489"/>
      <c r="AN69" s="69">
        <v>184</v>
      </c>
      <c r="AO69" s="70"/>
      <c r="AP69" s="70"/>
      <c r="AQ69" s="70"/>
      <c r="AR69" s="69">
        <v>149</v>
      </c>
      <c r="AS69" s="69"/>
      <c r="AT69" s="493"/>
      <c r="AU69" s="494"/>
      <c r="AV69" s="490">
        <f t="shared" si="43"/>
        <v>149</v>
      </c>
      <c r="AW69" s="490">
        <f t="shared" si="44"/>
        <v>149</v>
      </c>
      <c r="AX69" s="71"/>
      <c r="AY69" s="72"/>
      <c r="AZ69" s="73"/>
      <c r="BA69" s="74"/>
      <c r="BB69" s="75"/>
      <c r="BC69" s="52">
        <f t="shared" si="45"/>
        <v>0</v>
      </c>
      <c r="BD69" s="51">
        <f t="shared" si="46"/>
        <v>0</v>
      </c>
      <c r="BE69" s="491">
        <f t="shared" si="47"/>
        <v>156.45000000000002</v>
      </c>
      <c r="BF69" s="248"/>
      <c r="BG69" s="217">
        <f t="shared" si="14"/>
        <v>0</v>
      </c>
      <c r="BH69" s="491">
        <f t="shared" si="15"/>
        <v>163.9</v>
      </c>
      <c r="BI69" s="103"/>
      <c r="BJ69" s="51">
        <f t="shared" si="48"/>
        <v>0</v>
      </c>
      <c r="BK69" s="491">
        <f t="shared" si="49"/>
        <v>171.35</v>
      </c>
      <c r="BL69" s="103"/>
      <c r="BM69" s="217">
        <f t="shared" si="50"/>
        <v>0</v>
      </c>
      <c r="BN69" s="491">
        <f t="shared" si="51"/>
        <v>178.79999999999998</v>
      </c>
      <c r="BO69" s="392">
        <f t="shared" si="52"/>
        <v>0</v>
      </c>
      <c r="BP69" s="217">
        <f t="shared" si="53"/>
        <v>0</v>
      </c>
      <c r="BQ69" s="51">
        <f t="shared" si="54"/>
        <v>0</v>
      </c>
      <c r="BR69" s="77">
        <v>292</v>
      </c>
    </row>
    <row r="70" spans="1:70" ht="13.75" customHeight="1" x14ac:dyDescent="0.15">
      <c r="A70" s="51" t="str">
        <f t="shared" si="42"/>
        <v>BL20529</v>
      </c>
      <c r="B70" s="45" t="s">
        <v>102</v>
      </c>
      <c r="C70" s="54" t="s">
        <v>113</v>
      </c>
      <c r="D70" s="54" t="s">
        <v>5</v>
      </c>
      <c r="E70" s="247"/>
      <c r="F70" s="53" t="s">
        <v>325</v>
      </c>
      <c r="G70" s="54" t="s">
        <v>86</v>
      </c>
      <c r="H70" s="54" t="s">
        <v>73</v>
      </c>
      <c r="I70" s="572" t="s">
        <v>1059</v>
      </c>
      <c r="J70" s="590" t="s">
        <v>1063</v>
      </c>
      <c r="K70" s="590" t="s">
        <v>1057</v>
      </c>
      <c r="L70" s="230" t="s">
        <v>1055</v>
      </c>
      <c r="M70" s="55">
        <v>2.8519999999999999</v>
      </c>
      <c r="N70" s="51">
        <v>10</v>
      </c>
      <c r="O70" s="217"/>
      <c r="P70" s="217"/>
      <c r="Q70" s="56"/>
      <c r="R70" s="57"/>
      <c r="S70" s="58"/>
      <c r="T70" s="59"/>
      <c r="U70" s="60"/>
      <c r="V70" s="61"/>
      <c r="W70" s="62"/>
      <c r="X70" s="63"/>
      <c r="Y70" s="64"/>
      <c r="Z70" s="65"/>
      <c r="AA70" s="66"/>
      <c r="AB70" s="103"/>
      <c r="AC70" s="103"/>
      <c r="AD70" s="220">
        <f t="shared" si="13"/>
        <v>0</v>
      </c>
      <c r="AE70" s="67">
        <f t="shared" si="56"/>
        <v>0</v>
      </c>
      <c r="AF70" s="69"/>
      <c r="AG70" s="69"/>
      <c r="AH70" s="70"/>
      <c r="AI70" s="69"/>
      <c r="AJ70" s="69"/>
      <c r="AK70" s="69"/>
      <c r="AL70" s="495"/>
      <c r="AM70" s="489"/>
      <c r="AN70" s="69">
        <v>99</v>
      </c>
      <c r="AO70" s="70"/>
      <c r="AP70" s="70"/>
      <c r="AQ70" s="70"/>
      <c r="AR70" s="69">
        <v>79</v>
      </c>
      <c r="AS70" s="69"/>
      <c r="AT70" s="493"/>
      <c r="AU70" s="494"/>
      <c r="AV70" s="490">
        <f t="shared" si="43"/>
        <v>79</v>
      </c>
      <c r="AW70" s="490">
        <f t="shared" si="44"/>
        <v>79</v>
      </c>
      <c r="AX70" s="71"/>
      <c r="AY70" s="72"/>
      <c r="AZ70" s="73"/>
      <c r="BA70" s="74"/>
      <c r="BB70" s="75"/>
      <c r="BC70" s="52">
        <f t="shared" si="45"/>
        <v>0</v>
      </c>
      <c r="BD70" s="51">
        <f t="shared" si="46"/>
        <v>0</v>
      </c>
      <c r="BE70" s="491">
        <f t="shared" si="47"/>
        <v>82.95</v>
      </c>
      <c r="BF70" s="248"/>
      <c r="BG70" s="217">
        <f t="shared" si="14"/>
        <v>0</v>
      </c>
      <c r="BH70" s="491">
        <f t="shared" si="15"/>
        <v>86.9</v>
      </c>
      <c r="BI70" s="103"/>
      <c r="BJ70" s="51">
        <f t="shared" si="48"/>
        <v>0</v>
      </c>
      <c r="BK70" s="491">
        <f t="shared" si="49"/>
        <v>90.85</v>
      </c>
      <c r="BL70" s="103"/>
      <c r="BM70" s="217">
        <f t="shared" si="50"/>
        <v>0</v>
      </c>
      <c r="BN70" s="491">
        <f t="shared" si="51"/>
        <v>94.8</v>
      </c>
      <c r="BO70" s="392">
        <f t="shared" si="52"/>
        <v>0</v>
      </c>
      <c r="BP70" s="217">
        <f t="shared" si="53"/>
        <v>0</v>
      </c>
      <c r="BQ70" s="51">
        <f t="shared" si="54"/>
        <v>0</v>
      </c>
      <c r="BR70" s="77">
        <v>529</v>
      </c>
    </row>
    <row r="71" spans="1:70" ht="13.75" customHeight="1" x14ac:dyDescent="0.15">
      <c r="A71" s="51" t="str">
        <f t="shared" si="42"/>
        <v>BL20888</v>
      </c>
      <c r="B71" s="45" t="s">
        <v>102</v>
      </c>
      <c r="C71" s="54" t="s">
        <v>114</v>
      </c>
      <c r="D71" s="54" t="s">
        <v>5</v>
      </c>
      <c r="E71" s="247"/>
      <c r="F71" s="53" t="s">
        <v>319</v>
      </c>
      <c r="G71" s="53" t="s">
        <v>83</v>
      </c>
      <c r="H71" s="54" t="s">
        <v>70</v>
      </c>
      <c r="I71" s="572" t="s">
        <v>1059</v>
      </c>
      <c r="J71" s="590" t="s">
        <v>1063</v>
      </c>
      <c r="K71" s="590" t="s">
        <v>1057</v>
      </c>
      <c r="L71" s="230" t="s">
        <v>1055</v>
      </c>
      <c r="M71" s="55">
        <v>13.065</v>
      </c>
      <c r="N71" s="51">
        <v>5</v>
      </c>
      <c r="O71" s="217"/>
      <c r="P71" s="217"/>
      <c r="Q71" s="56"/>
      <c r="R71" s="57"/>
      <c r="S71" s="58"/>
      <c r="T71" s="59"/>
      <c r="U71" s="60"/>
      <c r="V71" s="61"/>
      <c r="W71" s="62"/>
      <c r="X71" s="63"/>
      <c r="Y71" s="64"/>
      <c r="Z71" s="65"/>
      <c r="AA71" s="66"/>
      <c r="AB71" s="103"/>
      <c r="AC71" s="103"/>
      <c r="AD71" s="220">
        <f t="shared" si="13"/>
        <v>0</v>
      </c>
      <c r="AE71" s="67">
        <f t="shared" si="56"/>
        <v>0</v>
      </c>
      <c r="AF71" s="69"/>
      <c r="AG71" s="69"/>
      <c r="AH71" s="70"/>
      <c r="AI71" s="69"/>
      <c r="AJ71" s="69"/>
      <c r="AK71" s="69"/>
      <c r="AL71" s="495"/>
      <c r="AM71" s="489"/>
      <c r="AN71" s="69">
        <v>279</v>
      </c>
      <c r="AO71" s="70"/>
      <c r="AP71" s="70"/>
      <c r="AQ71" s="70"/>
      <c r="AR71" s="69">
        <v>229</v>
      </c>
      <c r="AS71" s="69"/>
      <c r="AT71" s="493"/>
      <c r="AU71" s="494"/>
      <c r="AV71" s="490">
        <f t="shared" si="43"/>
        <v>229</v>
      </c>
      <c r="AW71" s="490">
        <f t="shared" si="44"/>
        <v>229</v>
      </c>
      <c r="AX71" s="71"/>
      <c r="AY71" s="72"/>
      <c r="AZ71" s="73"/>
      <c r="BA71" s="74"/>
      <c r="BB71" s="75"/>
      <c r="BC71" s="52">
        <f t="shared" si="45"/>
        <v>0</v>
      </c>
      <c r="BD71" s="51">
        <f t="shared" si="46"/>
        <v>0</v>
      </c>
      <c r="BE71" s="491">
        <f t="shared" si="47"/>
        <v>240.45000000000002</v>
      </c>
      <c r="BF71" s="248"/>
      <c r="BG71" s="217">
        <f t="shared" si="14"/>
        <v>0</v>
      </c>
      <c r="BH71" s="491">
        <f t="shared" si="15"/>
        <v>251.90000000000003</v>
      </c>
      <c r="BI71" s="103"/>
      <c r="BJ71" s="51">
        <f t="shared" si="48"/>
        <v>0</v>
      </c>
      <c r="BK71" s="491">
        <f t="shared" si="49"/>
        <v>263.34999999999997</v>
      </c>
      <c r="BL71" s="103"/>
      <c r="BM71" s="217">
        <f t="shared" si="50"/>
        <v>0</v>
      </c>
      <c r="BN71" s="491">
        <f t="shared" si="51"/>
        <v>274.8</v>
      </c>
      <c r="BO71" s="392">
        <f t="shared" si="52"/>
        <v>0</v>
      </c>
      <c r="BP71" s="217">
        <f t="shared" si="53"/>
        <v>0</v>
      </c>
      <c r="BQ71" s="51">
        <f t="shared" si="54"/>
        <v>0</v>
      </c>
      <c r="BR71" s="77">
        <v>888</v>
      </c>
    </row>
    <row r="72" spans="1:70" ht="13.75" customHeight="1" x14ac:dyDescent="0.15">
      <c r="A72" s="51" t="str">
        <f t="shared" si="42"/>
        <v>BL20293</v>
      </c>
      <c r="B72" s="45" t="s">
        <v>102</v>
      </c>
      <c r="C72" s="54" t="s">
        <v>115</v>
      </c>
      <c r="D72" s="54" t="s">
        <v>5</v>
      </c>
      <c r="E72" s="247"/>
      <c r="F72" s="53" t="s">
        <v>314</v>
      </c>
      <c r="G72" s="53" t="s">
        <v>83</v>
      </c>
      <c r="H72" s="54" t="s">
        <v>73</v>
      </c>
      <c r="I72" s="572" t="s">
        <v>1059</v>
      </c>
      <c r="J72" s="590" t="s">
        <v>1063</v>
      </c>
      <c r="K72" s="590" t="s">
        <v>1057</v>
      </c>
      <c r="L72" s="230" t="s">
        <v>1055</v>
      </c>
      <c r="M72" s="55">
        <v>14.002000000000001</v>
      </c>
      <c r="N72" s="51">
        <v>10</v>
      </c>
      <c r="O72" s="217"/>
      <c r="P72" s="217"/>
      <c r="Q72" s="56"/>
      <c r="R72" s="57"/>
      <c r="S72" s="58"/>
      <c r="T72" s="59"/>
      <c r="U72" s="60"/>
      <c r="V72" s="61"/>
      <c r="W72" s="62"/>
      <c r="X72" s="63"/>
      <c r="Y72" s="64"/>
      <c r="Z72" s="65"/>
      <c r="AA72" s="66"/>
      <c r="AB72" s="103"/>
      <c r="AC72" s="103"/>
      <c r="AD72" s="220">
        <f t="shared" si="13"/>
        <v>0</v>
      </c>
      <c r="AE72" s="67">
        <f t="shared" si="56"/>
        <v>0</v>
      </c>
      <c r="AF72" s="69"/>
      <c r="AG72" s="69"/>
      <c r="AH72" s="70"/>
      <c r="AI72" s="69"/>
      <c r="AJ72" s="69"/>
      <c r="AK72" s="69"/>
      <c r="AL72" s="495"/>
      <c r="AM72" s="489"/>
      <c r="AN72" s="69">
        <v>279</v>
      </c>
      <c r="AO72" s="70"/>
      <c r="AP72" s="70"/>
      <c r="AQ72" s="70"/>
      <c r="AR72" s="69">
        <v>229</v>
      </c>
      <c r="AS72" s="69"/>
      <c r="AT72" s="493"/>
      <c r="AU72" s="494"/>
      <c r="AV72" s="490">
        <f t="shared" si="43"/>
        <v>229</v>
      </c>
      <c r="AW72" s="490">
        <f t="shared" si="44"/>
        <v>229</v>
      </c>
      <c r="AX72" s="71"/>
      <c r="AY72" s="72"/>
      <c r="AZ72" s="73"/>
      <c r="BA72" s="74"/>
      <c r="BB72" s="75"/>
      <c r="BC72" s="52">
        <f t="shared" si="45"/>
        <v>0</v>
      </c>
      <c r="BD72" s="51">
        <f t="shared" si="46"/>
        <v>0</v>
      </c>
      <c r="BE72" s="491">
        <f t="shared" si="47"/>
        <v>240.45000000000002</v>
      </c>
      <c r="BF72" s="248"/>
      <c r="BG72" s="217">
        <f t="shared" si="14"/>
        <v>0</v>
      </c>
      <c r="BH72" s="491">
        <f t="shared" si="15"/>
        <v>251.90000000000003</v>
      </c>
      <c r="BI72" s="103"/>
      <c r="BJ72" s="51">
        <f t="shared" si="48"/>
        <v>0</v>
      </c>
      <c r="BK72" s="491">
        <f t="shared" si="49"/>
        <v>263.34999999999997</v>
      </c>
      <c r="BL72" s="103"/>
      <c r="BM72" s="217">
        <f t="shared" si="50"/>
        <v>0</v>
      </c>
      <c r="BN72" s="491">
        <f t="shared" si="51"/>
        <v>274.8</v>
      </c>
      <c r="BO72" s="392">
        <f t="shared" si="52"/>
        <v>0</v>
      </c>
      <c r="BP72" s="217">
        <f t="shared" si="53"/>
        <v>0</v>
      </c>
      <c r="BQ72" s="51">
        <f t="shared" si="54"/>
        <v>0</v>
      </c>
      <c r="BR72" s="77">
        <v>293</v>
      </c>
    </row>
    <row r="73" spans="1:70" ht="13.75" customHeight="1" x14ac:dyDescent="0.15">
      <c r="A73" s="51" t="str">
        <f t="shared" si="42"/>
        <v>BL20758</v>
      </c>
      <c r="B73" s="45" t="s">
        <v>102</v>
      </c>
      <c r="C73" s="54" t="s">
        <v>116</v>
      </c>
      <c r="D73" s="54" t="s">
        <v>5</v>
      </c>
      <c r="E73" s="247"/>
      <c r="F73" s="53" t="s">
        <v>326</v>
      </c>
      <c r="G73" s="53" t="s">
        <v>95</v>
      </c>
      <c r="H73" s="54" t="s">
        <v>70</v>
      </c>
      <c r="I73" s="572" t="s">
        <v>1059</v>
      </c>
      <c r="J73" s="590" t="s">
        <v>1063</v>
      </c>
      <c r="K73" s="590" t="s">
        <v>1057</v>
      </c>
      <c r="L73" s="230" t="s">
        <v>1055</v>
      </c>
      <c r="M73" s="55">
        <v>9.6750000000000007</v>
      </c>
      <c r="N73" s="51">
        <v>2</v>
      </c>
      <c r="O73" s="217"/>
      <c r="P73" s="217"/>
      <c r="Q73" s="56"/>
      <c r="R73" s="57"/>
      <c r="S73" s="58"/>
      <c r="T73" s="59"/>
      <c r="U73" s="60"/>
      <c r="V73" s="61"/>
      <c r="W73" s="62"/>
      <c r="X73" s="63"/>
      <c r="Y73" s="64"/>
      <c r="Z73" s="65"/>
      <c r="AA73" s="66"/>
      <c r="AB73" s="103"/>
      <c r="AC73" s="103"/>
      <c r="AD73" s="220">
        <f t="shared" ref="AD73:AD131" si="57">SUM(Q73:AC73)</f>
        <v>0</v>
      </c>
      <c r="AE73" s="67">
        <f t="shared" si="56"/>
        <v>0</v>
      </c>
      <c r="AF73" s="69"/>
      <c r="AG73" s="69"/>
      <c r="AH73" s="70"/>
      <c r="AI73" s="69"/>
      <c r="AJ73" s="69"/>
      <c r="AK73" s="69"/>
      <c r="AL73" s="495"/>
      <c r="AM73" s="489"/>
      <c r="AN73" s="69">
        <v>194</v>
      </c>
      <c r="AO73" s="70"/>
      <c r="AP73" s="70"/>
      <c r="AQ73" s="70"/>
      <c r="AR73" s="69">
        <v>159</v>
      </c>
      <c r="AS73" s="69"/>
      <c r="AT73" s="493"/>
      <c r="AU73" s="494"/>
      <c r="AV73" s="490">
        <f t="shared" si="43"/>
        <v>159</v>
      </c>
      <c r="AW73" s="490">
        <f t="shared" si="44"/>
        <v>159</v>
      </c>
      <c r="AX73" s="71"/>
      <c r="AY73" s="72"/>
      <c r="AZ73" s="73"/>
      <c r="BA73" s="74"/>
      <c r="BB73" s="75"/>
      <c r="BC73" s="52">
        <f t="shared" si="45"/>
        <v>0</v>
      </c>
      <c r="BD73" s="51">
        <f t="shared" si="46"/>
        <v>0</v>
      </c>
      <c r="BE73" s="491">
        <f t="shared" si="47"/>
        <v>166.95000000000002</v>
      </c>
      <c r="BF73" s="248"/>
      <c r="BG73" s="217">
        <f t="shared" si="14"/>
        <v>0</v>
      </c>
      <c r="BH73" s="491">
        <f t="shared" si="15"/>
        <v>174.9</v>
      </c>
      <c r="BI73" s="103"/>
      <c r="BJ73" s="51">
        <f t="shared" si="48"/>
        <v>0</v>
      </c>
      <c r="BK73" s="491">
        <f t="shared" si="49"/>
        <v>182.85</v>
      </c>
      <c r="BL73" s="103"/>
      <c r="BM73" s="217">
        <f t="shared" si="50"/>
        <v>0</v>
      </c>
      <c r="BN73" s="491">
        <f t="shared" si="51"/>
        <v>190.79999999999998</v>
      </c>
      <c r="BO73" s="392">
        <f t="shared" si="52"/>
        <v>0</v>
      </c>
      <c r="BP73" s="217">
        <f t="shared" si="53"/>
        <v>0</v>
      </c>
      <c r="BQ73" s="51">
        <f t="shared" si="54"/>
        <v>0</v>
      </c>
      <c r="BR73" s="77">
        <v>758</v>
      </c>
    </row>
    <row r="74" spans="1:70" ht="13.75" customHeight="1" x14ac:dyDescent="0.15">
      <c r="A74" s="51" t="str">
        <f t="shared" si="42"/>
        <v>BL20361</v>
      </c>
      <c r="B74" s="45" t="s">
        <v>102</v>
      </c>
      <c r="C74" s="54" t="s">
        <v>117</v>
      </c>
      <c r="D74" s="54" t="s">
        <v>5</v>
      </c>
      <c r="E74" s="247"/>
      <c r="F74" s="53" t="s">
        <v>56</v>
      </c>
      <c r="G74" s="54" t="s">
        <v>89</v>
      </c>
      <c r="H74" s="54" t="s">
        <v>70</v>
      </c>
      <c r="I74" s="572" t="s">
        <v>1059</v>
      </c>
      <c r="J74" s="590" t="s">
        <v>1063</v>
      </c>
      <c r="K74" s="590" t="s">
        <v>1057</v>
      </c>
      <c r="L74" s="230" t="s">
        <v>1055</v>
      </c>
      <c r="M74" s="55">
        <v>5.3079999999999998</v>
      </c>
      <c r="N74" s="51">
        <v>20</v>
      </c>
      <c r="O74" s="217"/>
      <c r="P74" s="217"/>
      <c r="Q74" s="56"/>
      <c r="R74" s="57"/>
      <c r="S74" s="58"/>
      <c r="T74" s="59"/>
      <c r="U74" s="60"/>
      <c r="V74" s="61"/>
      <c r="W74" s="62"/>
      <c r="X74" s="63"/>
      <c r="Y74" s="64"/>
      <c r="Z74" s="65"/>
      <c r="AA74" s="66"/>
      <c r="AB74" s="103"/>
      <c r="AC74" s="103"/>
      <c r="AD74" s="220">
        <f t="shared" si="57"/>
        <v>0</v>
      </c>
      <c r="AE74" s="67">
        <f t="shared" si="56"/>
        <v>0</v>
      </c>
      <c r="AF74" s="69"/>
      <c r="AG74" s="69"/>
      <c r="AH74" s="70"/>
      <c r="AI74" s="69"/>
      <c r="AJ74" s="69"/>
      <c r="AK74" s="69"/>
      <c r="AL74" s="495"/>
      <c r="AM74" s="489"/>
      <c r="AN74" s="69">
        <v>159</v>
      </c>
      <c r="AO74" s="70"/>
      <c r="AP74" s="70"/>
      <c r="AQ74" s="70"/>
      <c r="AR74" s="69">
        <v>129</v>
      </c>
      <c r="AS74" s="69"/>
      <c r="AT74" s="493"/>
      <c r="AU74" s="494"/>
      <c r="AV74" s="490">
        <f t="shared" si="43"/>
        <v>129</v>
      </c>
      <c r="AW74" s="490">
        <f t="shared" si="44"/>
        <v>129</v>
      </c>
      <c r="AX74" s="71"/>
      <c r="AY74" s="72"/>
      <c r="AZ74" s="73"/>
      <c r="BA74" s="74"/>
      <c r="BB74" s="75"/>
      <c r="BC74" s="52">
        <f t="shared" si="45"/>
        <v>0</v>
      </c>
      <c r="BD74" s="51">
        <f t="shared" si="46"/>
        <v>0</v>
      </c>
      <c r="BE74" s="491">
        <f t="shared" si="47"/>
        <v>135.45000000000002</v>
      </c>
      <c r="BF74" s="248"/>
      <c r="BG74" s="217">
        <f t="shared" si="14"/>
        <v>0</v>
      </c>
      <c r="BH74" s="491">
        <f t="shared" si="15"/>
        <v>141.9</v>
      </c>
      <c r="BI74" s="103"/>
      <c r="BJ74" s="51">
        <f t="shared" si="48"/>
        <v>0</v>
      </c>
      <c r="BK74" s="491">
        <f t="shared" si="49"/>
        <v>148.35</v>
      </c>
      <c r="BL74" s="103"/>
      <c r="BM74" s="217">
        <f t="shared" si="50"/>
        <v>0</v>
      </c>
      <c r="BN74" s="491">
        <f t="shared" si="51"/>
        <v>154.79999999999998</v>
      </c>
      <c r="BO74" s="392">
        <f t="shared" si="52"/>
        <v>0</v>
      </c>
      <c r="BP74" s="217">
        <f t="shared" si="53"/>
        <v>0</v>
      </c>
      <c r="BQ74" s="51">
        <f t="shared" si="54"/>
        <v>0</v>
      </c>
      <c r="BR74" s="77">
        <v>361</v>
      </c>
    </row>
    <row r="75" spans="1:70" ht="13.75" customHeight="1" x14ac:dyDescent="0.15">
      <c r="A75" s="51" t="str">
        <f t="shared" si="42"/>
        <v>BL20744</v>
      </c>
      <c r="B75" s="45" t="s">
        <v>102</v>
      </c>
      <c r="C75" s="54" t="s">
        <v>118</v>
      </c>
      <c r="D75" s="54" t="s">
        <v>5</v>
      </c>
      <c r="E75" s="247"/>
      <c r="F75" s="53" t="s">
        <v>55</v>
      </c>
      <c r="G75" s="53" t="s">
        <v>72</v>
      </c>
      <c r="H75" s="54" t="s">
        <v>70</v>
      </c>
      <c r="I75" s="572" t="s">
        <v>1059</v>
      </c>
      <c r="J75" s="590" t="s">
        <v>1063</v>
      </c>
      <c r="K75" s="590" t="s">
        <v>1057</v>
      </c>
      <c r="L75" s="230" t="s">
        <v>1055</v>
      </c>
      <c r="M75" s="55">
        <v>10.731999999999999</v>
      </c>
      <c r="N75" s="51">
        <v>10</v>
      </c>
      <c r="O75" s="217"/>
      <c r="P75" s="217"/>
      <c r="Q75" s="56"/>
      <c r="R75" s="57"/>
      <c r="S75" s="58"/>
      <c r="T75" s="59"/>
      <c r="U75" s="60"/>
      <c r="V75" s="61"/>
      <c r="W75" s="62"/>
      <c r="X75" s="63"/>
      <c r="Y75" s="64"/>
      <c r="Z75" s="65"/>
      <c r="AA75" s="66"/>
      <c r="AB75" s="103"/>
      <c r="AC75" s="103"/>
      <c r="AD75" s="220">
        <f t="shared" si="57"/>
        <v>0</v>
      </c>
      <c r="AE75" s="67">
        <f t="shared" si="56"/>
        <v>0</v>
      </c>
      <c r="AF75" s="69"/>
      <c r="AG75" s="69"/>
      <c r="AH75" s="70"/>
      <c r="AI75" s="69"/>
      <c r="AJ75" s="69"/>
      <c r="AK75" s="69"/>
      <c r="AL75" s="495"/>
      <c r="AM75" s="489"/>
      <c r="AN75" s="69">
        <v>244</v>
      </c>
      <c r="AO75" s="70"/>
      <c r="AP75" s="70"/>
      <c r="AQ75" s="70"/>
      <c r="AR75" s="69">
        <v>199</v>
      </c>
      <c r="AS75" s="69"/>
      <c r="AT75" s="493"/>
      <c r="AU75" s="494"/>
      <c r="AV75" s="490">
        <f t="shared" si="43"/>
        <v>199</v>
      </c>
      <c r="AW75" s="490">
        <f t="shared" si="44"/>
        <v>199</v>
      </c>
      <c r="AX75" s="71"/>
      <c r="AY75" s="72"/>
      <c r="AZ75" s="73"/>
      <c r="BA75" s="74"/>
      <c r="BB75" s="75"/>
      <c r="BC75" s="52">
        <f t="shared" si="45"/>
        <v>0</v>
      </c>
      <c r="BD75" s="51">
        <f t="shared" si="46"/>
        <v>0</v>
      </c>
      <c r="BE75" s="491">
        <f t="shared" si="47"/>
        <v>208.95000000000002</v>
      </c>
      <c r="BF75" s="248"/>
      <c r="BG75" s="217">
        <f t="shared" si="14"/>
        <v>0</v>
      </c>
      <c r="BH75" s="491">
        <f t="shared" ref="BH75:BH133" si="58">$AV75*(1.1+$AO75+$AP75)</f>
        <v>218.9</v>
      </c>
      <c r="BI75" s="103"/>
      <c r="BJ75" s="51">
        <f t="shared" si="48"/>
        <v>0</v>
      </c>
      <c r="BK75" s="491">
        <f t="shared" si="49"/>
        <v>228.85</v>
      </c>
      <c r="BL75" s="103"/>
      <c r="BM75" s="217">
        <f t="shared" si="50"/>
        <v>0</v>
      </c>
      <c r="BN75" s="491">
        <f t="shared" si="51"/>
        <v>238.79999999999998</v>
      </c>
      <c r="BO75" s="392">
        <f t="shared" si="52"/>
        <v>0</v>
      </c>
      <c r="BP75" s="217">
        <f t="shared" si="53"/>
        <v>0</v>
      </c>
      <c r="BQ75" s="51">
        <f t="shared" si="54"/>
        <v>0</v>
      </c>
      <c r="BR75" s="77">
        <v>744</v>
      </c>
    </row>
    <row r="76" spans="1:70" ht="13.75" customHeight="1" x14ac:dyDescent="0.15">
      <c r="A76" s="51" t="str">
        <f t="shared" si="42"/>
        <v>BL20295</v>
      </c>
      <c r="B76" s="45" t="s">
        <v>102</v>
      </c>
      <c r="C76" s="54" t="s">
        <v>119</v>
      </c>
      <c r="D76" s="54" t="s">
        <v>5</v>
      </c>
      <c r="E76" s="247"/>
      <c r="F76" s="53" t="s">
        <v>58</v>
      </c>
      <c r="G76" s="53" t="s">
        <v>72</v>
      </c>
      <c r="H76" s="54" t="s">
        <v>70</v>
      </c>
      <c r="I76" s="572" t="s">
        <v>1059</v>
      </c>
      <c r="J76" s="590" t="s">
        <v>1063</v>
      </c>
      <c r="K76" s="590" t="s">
        <v>1057</v>
      </c>
      <c r="L76" s="230" t="s">
        <v>1055</v>
      </c>
      <c r="M76" s="55">
        <v>15.74</v>
      </c>
      <c r="N76" s="51">
        <v>20</v>
      </c>
      <c r="O76" s="217"/>
      <c r="P76" s="217"/>
      <c r="Q76" s="56"/>
      <c r="R76" s="57"/>
      <c r="S76" s="58"/>
      <c r="T76" s="59"/>
      <c r="U76" s="60"/>
      <c r="V76" s="61"/>
      <c r="W76" s="62"/>
      <c r="X76" s="63"/>
      <c r="Y76" s="64"/>
      <c r="Z76" s="65"/>
      <c r="AA76" s="66"/>
      <c r="AB76" s="103"/>
      <c r="AC76" s="103"/>
      <c r="AD76" s="220">
        <f t="shared" si="57"/>
        <v>0</v>
      </c>
      <c r="AE76" s="67">
        <f t="shared" si="56"/>
        <v>0</v>
      </c>
      <c r="AF76" s="69"/>
      <c r="AG76" s="69"/>
      <c r="AH76" s="70"/>
      <c r="AI76" s="69"/>
      <c r="AJ76" s="69"/>
      <c r="AK76" s="69"/>
      <c r="AL76" s="495"/>
      <c r="AM76" s="489"/>
      <c r="AN76" s="69">
        <v>319</v>
      </c>
      <c r="AO76" s="70"/>
      <c r="AP76" s="70"/>
      <c r="AQ76" s="70"/>
      <c r="AR76" s="69">
        <v>259</v>
      </c>
      <c r="AS76" s="69"/>
      <c r="AT76" s="493"/>
      <c r="AU76" s="494"/>
      <c r="AV76" s="490">
        <f t="shared" si="43"/>
        <v>259</v>
      </c>
      <c r="AW76" s="490">
        <f t="shared" si="44"/>
        <v>259</v>
      </c>
      <c r="AX76" s="71"/>
      <c r="AY76" s="72"/>
      <c r="AZ76" s="73"/>
      <c r="BA76" s="74"/>
      <c r="BB76" s="75"/>
      <c r="BC76" s="52">
        <f t="shared" si="45"/>
        <v>0</v>
      </c>
      <c r="BD76" s="51">
        <f t="shared" si="46"/>
        <v>0</v>
      </c>
      <c r="BE76" s="491">
        <f t="shared" si="47"/>
        <v>271.95</v>
      </c>
      <c r="BF76" s="248"/>
      <c r="BG76" s="217">
        <f t="shared" ref="BG76:BG134" si="59">$N76*BF76</f>
        <v>0</v>
      </c>
      <c r="BH76" s="491">
        <f t="shared" si="58"/>
        <v>284.90000000000003</v>
      </c>
      <c r="BI76" s="103"/>
      <c r="BJ76" s="51">
        <f t="shared" si="48"/>
        <v>0</v>
      </c>
      <c r="BK76" s="491">
        <f t="shared" si="49"/>
        <v>297.84999999999997</v>
      </c>
      <c r="BL76" s="103"/>
      <c r="BM76" s="217">
        <f t="shared" si="50"/>
        <v>0</v>
      </c>
      <c r="BN76" s="491">
        <f t="shared" si="51"/>
        <v>310.8</v>
      </c>
      <c r="BO76" s="392">
        <f t="shared" si="52"/>
        <v>0</v>
      </c>
      <c r="BP76" s="217">
        <f t="shared" si="53"/>
        <v>0</v>
      </c>
      <c r="BQ76" s="51">
        <f t="shared" si="54"/>
        <v>0</v>
      </c>
      <c r="BR76" s="77">
        <v>295</v>
      </c>
    </row>
    <row r="77" spans="1:70" ht="13.75" customHeight="1" x14ac:dyDescent="0.15">
      <c r="A77" s="51" t="str">
        <f t="shared" si="42"/>
        <v>BL20296</v>
      </c>
      <c r="B77" s="45" t="s">
        <v>102</v>
      </c>
      <c r="C77" s="54" t="s">
        <v>120</v>
      </c>
      <c r="D77" s="54" t="s">
        <v>5</v>
      </c>
      <c r="E77" s="247"/>
      <c r="F77" s="53" t="s">
        <v>60</v>
      </c>
      <c r="G77" s="53" t="s">
        <v>89</v>
      </c>
      <c r="H77" s="54" t="s">
        <v>70</v>
      </c>
      <c r="I77" s="572" t="s">
        <v>1059</v>
      </c>
      <c r="J77" s="590" t="s">
        <v>1063</v>
      </c>
      <c r="K77" s="590" t="s">
        <v>1057</v>
      </c>
      <c r="L77" s="230" t="s">
        <v>1055</v>
      </c>
      <c r="M77" s="55">
        <v>1.258</v>
      </c>
      <c r="N77" s="51">
        <v>20</v>
      </c>
      <c r="O77" s="217"/>
      <c r="P77" s="217"/>
      <c r="Q77" s="56"/>
      <c r="R77" s="57"/>
      <c r="S77" s="58"/>
      <c r="T77" s="59"/>
      <c r="U77" s="60"/>
      <c r="V77" s="61"/>
      <c r="W77" s="62"/>
      <c r="X77" s="63"/>
      <c r="Y77" s="64"/>
      <c r="Z77" s="65"/>
      <c r="AA77" s="66"/>
      <c r="AB77" s="103"/>
      <c r="AC77" s="103"/>
      <c r="AD77" s="220">
        <f t="shared" si="57"/>
        <v>0</v>
      </c>
      <c r="AE77" s="67">
        <f t="shared" si="56"/>
        <v>0</v>
      </c>
      <c r="AF77" s="69"/>
      <c r="AG77" s="69"/>
      <c r="AH77" s="70"/>
      <c r="AI77" s="69"/>
      <c r="AJ77" s="69"/>
      <c r="AK77" s="69"/>
      <c r="AL77" s="495"/>
      <c r="AM77" s="489"/>
      <c r="AN77" s="69">
        <v>74</v>
      </c>
      <c r="AO77" s="70"/>
      <c r="AP77" s="70"/>
      <c r="AQ77" s="70"/>
      <c r="AR77" s="69">
        <v>59</v>
      </c>
      <c r="AS77" s="69"/>
      <c r="AT77" s="493"/>
      <c r="AU77" s="494"/>
      <c r="AV77" s="490">
        <f t="shared" si="43"/>
        <v>59</v>
      </c>
      <c r="AW77" s="490">
        <f t="shared" si="44"/>
        <v>59</v>
      </c>
      <c r="AX77" s="71"/>
      <c r="AY77" s="72"/>
      <c r="AZ77" s="73"/>
      <c r="BA77" s="74"/>
      <c r="BB77" s="75"/>
      <c r="BC77" s="52">
        <f t="shared" si="45"/>
        <v>0</v>
      </c>
      <c r="BD77" s="51">
        <f t="shared" si="46"/>
        <v>0</v>
      </c>
      <c r="BE77" s="491">
        <f t="shared" si="47"/>
        <v>61.95</v>
      </c>
      <c r="BF77" s="248"/>
      <c r="BG77" s="217">
        <f t="shared" si="59"/>
        <v>0</v>
      </c>
      <c r="BH77" s="491">
        <f t="shared" si="58"/>
        <v>64.900000000000006</v>
      </c>
      <c r="BI77" s="103"/>
      <c r="BJ77" s="51">
        <f t="shared" si="48"/>
        <v>0</v>
      </c>
      <c r="BK77" s="491">
        <f t="shared" si="49"/>
        <v>67.849999999999994</v>
      </c>
      <c r="BL77" s="103"/>
      <c r="BM77" s="217">
        <f t="shared" si="50"/>
        <v>0</v>
      </c>
      <c r="BN77" s="491">
        <f t="shared" si="51"/>
        <v>70.8</v>
      </c>
      <c r="BO77" s="392">
        <f t="shared" si="52"/>
        <v>0</v>
      </c>
      <c r="BP77" s="217">
        <f t="shared" si="53"/>
        <v>0</v>
      </c>
      <c r="BQ77" s="51">
        <f t="shared" si="54"/>
        <v>0</v>
      </c>
      <c r="BR77" s="77">
        <v>296</v>
      </c>
    </row>
    <row r="78" spans="1:70" ht="13.75" customHeight="1" x14ac:dyDescent="0.15">
      <c r="A78" s="51" t="str">
        <f t="shared" si="42"/>
        <v>BL20297</v>
      </c>
      <c r="B78" s="45" t="s">
        <v>102</v>
      </c>
      <c r="C78" s="54" t="s">
        <v>121</v>
      </c>
      <c r="D78" s="54" t="s">
        <v>5</v>
      </c>
      <c r="E78" s="247"/>
      <c r="F78" s="53" t="s">
        <v>57</v>
      </c>
      <c r="G78" s="53" t="s">
        <v>83</v>
      </c>
      <c r="H78" s="54" t="s">
        <v>91</v>
      </c>
      <c r="I78" s="572" t="s">
        <v>1059</v>
      </c>
      <c r="J78" s="590" t="s">
        <v>1063</v>
      </c>
      <c r="K78" s="590" t="s">
        <v>1057</v>
      </c>
      <c r="L78" s="230" t="s">
        <v>1055</v>
      </c>
      <c r="M78" s="55">
        <v>20.466000000000001</v>
      </c>
      <c r="N78" s="51">
        <v>10</v>
      </c>
      <c r="O78" s="217"/>
      <c r="P78" s="217"/>
      <c r="Q78" s="56"/>
      <c r="R78" s="57"/>
      <c r="S78" s="58"/>
      <c r="T78" s="59"/>
      <c r="U78" s="60"/>
      <c r="V78" s="61"/>
      <c r="W78" s="62"/>
      <c r="X78" s="63"/>
      <c r="Y78" s="64"/>
      <c r="Z78" s="65"/>
      <c r="AA78" s="66"/>
      <c r="AB78" s="103"/>
      <c r="AC78" s="103"/>
      <c r="AD78" s="220">
        <f t="shared" si="57"/>
        <v>0</v>
      </c>
      <c r="AE78" s="67">
        <f t="shared" si="56"/>
        <v>0</v>
      </c>
      <c r="AF78" s="69"/>
      <c r="AG78" s="69"/>
      <c r="AH78" s="70"/>
      <c r="AI78" s="69"/>
      <c r="AJ78" s="69"/>
      <c r="AK78" s="69"/>
      <c r="AL78" s="495"/>
      <c r="AM78" s="489"/>
      <c r="AN78" s="69">
        <v>389</v>
      </c>
      <c r="AO78" s="70"/>
      <c r="AP78" s="70"/>
      <c r="AQ78" s="70"/>
      <c r="AR78" s="69">
        <v>319</v>
      </c>
      <c r="AS78" s="69"/>
      <c r="AT78" s="493"/>
      <c r="AU78" s="494"/>
      <c r="AV78" s="490">
        <f t="shared" si="43"/>
        <v>319</v>
      </c>
      <c r="AW78" s="490">
        <f t="shared" si="44"/>
        <v>319</v>
      </c>
      <c r="AX78" s="71"/>
      <c r="AY78" s="72"/>
      <c r="AZ78" s="73"/>
      <c r="BA78" s="74"/>
      <c r="BB78" s="75"/>
      <c r="BC78" s="52">
        <f t="shared" si="45"/>
        <v>0</v>
      </c>
      <c r="BD78" s="51">
        <f t="shared" si="46"/>
        <v>0</v>
      </c>
      <c r="BE78" s="491">
        <f t="shared" si="47"/>
        <v>334.95</v>
      </c>
      <c r="BF78" s="248"/>
      <c r="BG78" s="217">
        <f t="shared" si="59"/>
        <v>0</v>
      </c>
      <c r="BH78" s="491">
        <f t="shared" si="58"/>
        <v>350.90000000000003</v>
      </c>
      <c r="BI78" s="103"/>
      <c r="BJ78" s="51">
        <f t="shared" si="48"/>
        <v>0</v>
      </c>
      <c r="BK78" s="491">
        <f t="shared" si="49"/>
        <v>366.84999999999997</v>
      </c>
      <c r="BL78" s="103"/>
      <c r="BM78" s="217">
        <f t="shared" si="50"/>
        <v>0</v>
      </c>
      <c r="BN78" s="491">
        <f t="shared" si="51"/>
        <v>382.8</v>
      </c>
      <c r="BO78" s="392">
        <f t="shared" si="52"/>
        <v>0</v>
      </c>
      <c r="BP78" s="217">
        <f t="shared" si="53"/>
        <v>0</v>
      </c>
      <c r="BQ78" s="51">
        <f t="shared" si="54"/>
        <v>0</v>
      </c>
      <c r="BR78" s="77">
        <v>297</v>
      </c>
    </row>
    <row r="79" spans="1:70" ht="13.75" customHeight="1" x14ac:dyDescent="0.15">
      <c r="A79" s="51" t="str">
        <f t="shared" si="42"/>
        <v>BL20298</v>
      </c>
      <c r="B79" s="45" t="s">
        <v>102</v>
      </c>
      <c r="C79" s="54" t="s">
        <v>122</v>
      </c>
      <c r="D79" s="54" t="s">
        <v>5</v>
      </c>
      <c r="E79" s="247"/>
      <c r="F79" s="53" t="s">
        <v>100</v>
      </c>
      <c r="G79" s="53" t="s">
        <v>83</v>
      </c>
      <c r="H79" s="54" t="s">
        <v>75</v>
      </c>
      <c r="I79" s="572" t="s">
        <v>1059</v>
      </c>
      <c r="J79" s="590" t="s">
        <v>1063</v>
      </c>
      <c r="K79" s="590" t="s">
        <v>1057</v>
      </c>
      <c r="L79" s="230" t="s">
        <v>1055</v>
      </c>
      <c r="M79" s="55">
        <v>6.3630000000000004</v>
      </c>
      <c r="N79" s="51">
        <v>10</v>
      </c>
      <c r="O79" s="217"/>
      <c r="P79" s="217"/>
      <c r="Q79" s="56"/>
      <c r="R79" s="57"/>
      <c r="S79" s="58"/>
      <c r="T79" s="59"/>
      <c r="U79" s="60"/>
      <c r="V79" s="61"/>
      <c r="W79" s="62"/>
      <c r="X79" s="63"/>
      <c r="Y79" s="64"/>
      <c r="Z79" s="65"/>
      <c r="AA79" s="66"/>
      <c r="AB79" s="103"/>
      <c r="AC79" s="103"/>
      <c r="AD79" s="220">
        <f t="shared" si="57"/>
        <v>0</v>
      </c>
      <c r="AE79" s="67">
        <f t="shared" si="56"/>
        <v>0</v>
      </c>
      <c r="AF79" s="69"/>
      <c r="AG79" s="69"/>
      <c r="AH79" s="70"/>
      <c r="AI79" s="69"/>
      <c r="AJ79" s="69"/>
      <c r="AK79" s="69"/>
      <c r="AL79" s="495"/>
      <c r="AM79" s="489"/>
      <c r="AN79" s="69">
        <v>164</v>
      </c>
      <c r="AO79" s="70"/>
      <c r="AP79" s="70"/>
      <c r="AQ79" s="70"/>
      <c r="AR79" s="69">
        <v>134</v>
      </c>
      <c r="AS79" s="69"/>
      <c r="AT79" s="493"/>
      <c r="AU79" s="494"/>
      <c r="AV79" s="490">
        <f t="shared" si="43"/>
        <v>134</v>
      </c>
      <c r="AW79" s="490">
        <f t="shared" si="44"/>
        <v>134</v>
      </c>
      <c r="AX79" s="71"/>
      <c r="AY79" s="72"/>
      <c r="AZ79" s="73"/>
      <c r="BA79" s="74"/>
      <c r="BB79" s="75"/>
      <c r="BC79" s="52">
        <f t="shared" si="45"/>
        <v>0</v>
      </c>
      <c r="BD79" s="51">
        <f t="shared" si="46"/>
        <v>0</v>
      </c>
      <c r="BE79" s="491">
        <f t="shared" si="47"/>
        <v>140.70000000000002</v>
      </c>
      <c r="BF79" s="248"/>
      <c r="BG79" s="217">
        <f t="shared" si="59"/>
        <v>0</v>
      </c>
      <c r="BH79" s="491">
        <f t="shared" si="58"/>
        <v>147.4</v>
      </c>
      <c r="BI79" s="103"/>
      <c r="BJ79" s="51">
        <f t="shared" si="48"/>
        <v>0</v>
      </c>
      <c r="BK79" s="491">
        <f t="shared" si="49"/>
        <v>154.1</v>
      </c>
      <c r="BL79" s="103"/>
      <c r="BM79" s="217">
        <f t="shared" si="50"/>
        <v>0</v>
      </c>
      <c r="BN79" s="491">
        <f t="shared" si="51"/>
        <v>160.79999999999998</v>
      </c>
      <c r="BO79" s="392">
        <f t="shared" si="52"/>
        <v>0</v>
      </c>
      <c r="BP79" s="217">
        <f t="shared" si="53"/>
        <v>0</v>
      </c>
      <c r="BQ79" s="51">
        <f t="shared" si="54"/>
        <v>0</v>
      </c>
      <c r="BR79" s="77">
        <v>298</v>
      </c>
    </row>
    <row r="80" spans="1:70" ht="13.75" customHeight="1" x14ac:dyDescent="0.15">
      <c r="A80" s="51" t="str">
        <f t="shared" si="42"/>
        <v>BL20351</v>
      </c>
      <c r="B80" s="45" t="s">
        <v>102</v>
      </c>
      <c r="C80" s="54" t="s">
        <v>123</v>
      </c>
      <c r="D80" s="54" t="s">
        <v>5</v>
      </c>
      <c r="E80" s="247"/>
      <c r="F80" s="53" t="s">
        <v>56</v>
      </c>
      <c r="G80" s="53" t="s">
        <v>72</v>
      </c>
      <c r="H80" s="54" t="s">
        <v>73</v>
      </c>
      <c r="I80" s="572" t="s">
        <v>1059</v>
      </c>
      <c r="J80" s="590" t="s">
        <v>1063</v>
      </c>
      <c r="K80" s="590" t="s">
        <v>1057</v>
      </c>
      <c r="L80" s="230" t="s">
        <v>1055</v>
      </c>
      <c r="M80" s="55">
        <v>6.0519999999999996</v>
      </c>
      <c r="N80" s="51">
        <v>10</v>
      </c>
      <c r="O80" s="217"/>
      <c r="P80" s="217"/>
      <c r="Q80" s="56"/>
      <c r="R80" s="57"/>
      <c r="S80" s="58"/>
      <c r="T80" s="59"/>
      <c r="U80" s="60"/>
      <c r="V80" s="61"/>
      <c r="W80" s="62"/>
      <c r="X80" s="63"/>
      <c r="Y80" s="64"/>
      <c r="Z80" s="65"/>
      <c r="AA80" s="66"/>
      <c r="AB80" s="103"/>
      <c r="AC80" s="103"/>
      <c r="AD80" s="220">
        <f t="shared" si="57"/>
        <v>0</v>
      </c>
      <c r="AE80" s="67">
        <f t="shared" si="56"/>
        <v>0</v>
      </c>
      <c r="AF80" s="69"/>
      <c r="AG80" s="69"/>
      <c r="AH80" s="70"/>
      <c r="AI80" s="69"/>
      <c r="AJ80" s="69"/>
      <c r="AK80" s="69"/>
      <c r="AL80" s="495"/>
      <c r="AM80" s="489"/>
      <c r="AN80" s="69">
        <v>169</v>
      </c>
      <c r="AO80" s="70"/>
      <c r="AP80" s="70"/>
      <c r="AQ80" s="70"/>
      <c r="AR80" s="69">
        <v>139</v>
      </c>
      <c r="AS80" s="69"/>
      <c r="AT80" s="493"/>
      <c r="AU80" s="494"/>
      <c r="AV80" s="490">
        <f t="shared" si="43"/>
        <v>139</v>
      </c>
      <c r="AW80" s="490">
        <f t="shared" si="44"/>
        <v>139</v>
      </c>
      <c r="AX80" s="71"/>
      <c r="AY80" s="72"/>
      <c r="AZ80" s="73"/>
      <c r="BA80" s="74"/>
      <c r="BB80" s="75"/>
      <c r="BC80" s="52">
        <f t="shared" si="45"/>
        <v>0</v>
      </c>
      <c r="BD80" s="51">
        <f t="shared" si="46"/>
        <v>0</v>
      </c>
      <c r="BE80" s="491">
        <f t="shared" si="47"/>
        <v>145.95000000000002</v>
      </c>
      <c r="BF80" s="248"/>
      <c r="BG80" s="217">
        <f t="shared" si="59"/>
        <v>0</v>
      </c>
      <c r="BH80" s="491">
        <f t="shared" si="58"/>
        <v>152.9</v>
      </c>
      <c r="BI80" s="103"/>
      <c r="BJ80" s="51">
        <f t="shared" si="48"/>
        <v>0</v>
      </c>
      <c r="BK80" s="491">
        <f t="shared" si="49"/>
        <v>159.85</v>
      </c>
      <c r="BL80" s="103"/>
      <c r="BM80" s="217">
        <f t="shared" si="50"/>
        <v>0</v>
      </c>
      <c r="BN80" s="491">
        <f t="shared" si="51"/>
        <v>166.79999999999998</v>
      </c>
      <c r="BO80" s="392">
        <f t="shared" si="52"/>
        <v>0</v>
      </c>
      <c r="BP80" s="217">
        <f t="shared" si="53"/>
        <v>0</v>
      </c>
      <c r="BQ80" s="51">
        <f t="shared" si="54"/>
        <v>0</v>
      </c>
      <c r="BR80" s="77">
        <v>351</v>
      </c>
    </row>
    <row r="81" spans="1:70" ht="13.75" customHeight="1" x14ac:dyDescent="0.15">
      <c r="A81" s="51" t="str">
        <f t="shared" ref="A81" si="60">"BL2"&amp;REPT(0,4-LEN(BR81))&amp;BR81</f>
        <v>BL21508</v>
      </c>
      <c r="B81" s="593" t="s">
        <v>102</v>
      </c>
      <c r="C81" s="508" t="s">
        <v>343</v>
      </c>
      <c r="D81" s="54" t="s">
        <v>5</v>
      </c>
      <c r="E81" s="247"/>
      <c r="F81" s="53" t="s">
        <v>56</v>
      </c>
      <c r="G81" s="53" t="s">
        <v>69</v>
      </c>
      <c r="H81" s="54" t="s">
        <v>70</v>
      </c>
      <c r="I81" s="572" t="s">
        <v>1059</v>
      </c>
      <c r="J81" s="590" t="s">
        <v>1063</v>
      </c>
      <c r="K81" s="590" t="s">
        <v>1057</v>
      </c>
      <c r="L81" s="230" t="s">
        <v>1055</v>
      </c>
      <c r="M81" s="55">
        <v>4.25</v>
      </c>
      <c r="N81" s="51">
        <v>10</v>
      </c>
      <c r="O81" s="217"/>
      <c r="P81" s="217"/>
      <c r="Q81" s="56"/>
      <c r="R81" s="57"/>
      <c r="S81" s="58"/>
      <c r="T81" s="59"/>
      <c r="U81" s="60"/>
      <c r="V81" s="61"/>
      <c r="W81" s="62"/>
      <c r="X81" s="63"/>
      <c r="Y81" s="64"/>
      <c r="Z81" s="65"/>
      <c r="AA81" s="66"/>
      <c r="AB81" s="103"/>
      <c r="AC81" s="103"/>
      <c r="AD81" s="220">
        <f t="shared" si="57"/>
        <v>0</v>
      </c>
      <c r="AE81" s="67">
        <f t="shared" ref="AE81" si="61">N81*AD81</f>
        <v>0</v>
      </c>
      <c r="AF81" s="69"/>
      <c r="AG81" s="69"/>
      <c r="AH81" s="70"/>
      <c r="AI81" s="69"/>
      <c r="AJ81" s="69"/>
      <c r="AK81" s="69"/>
      <c r="AL81" s="495"/>
      <c r="AM81" s="489"/>
      <c r="AN81" s="69">
        <v>134</v>
      </c>
      <c r="AO81" s="70"/>
      <c r="AP81" s="70"/>
      <c r="AQ81" s="70"/>
      <c r="AR81" s="69">
        <v>109</v>
      </c>
      <c r="AS81" s="69"/>
      <c r="AT81" s="493"/>
      <c r="AU81" s="494"/>
      <c r="AV81" s="490">
        <f t="shared" si="43"/>
        <v>109</v>
      </c>
      <c r="AW81" s="490">
        <f t="shared" si="44"/>
        <v>109</v>
      </c>
      <c r="AX81" s="71"/>
      <c r="AY81" s="72"/>
      <c r="AZ81" s="73"/>
      <c r="BA81" s="74"/>
      <c r="BB81" s="75"/>
      <c r="BC81" s="52">
        <f t="shared" si="45"/>
        <v>0</v>
      </c>
      <c r="BD81" s="51">
        <f t="shared" si="46"/>
        <v>0</v>
      </c>
      <c r="BE81" s="491">
        <f t="shared" si="47"/>
        <v>114.45</v>
      </c>
      <c r="BF81" s="248"/>
      <c r="BG81" s="217">
        <f t="shared" si="59"/>
        <v>0</v>
      </c>
      <c r="BH81" s="491">
        <f t="shared" si="58"/>
        <v>119.9</v>
      </c>
      <c r="BI81" s="103"/>
      <c r="BJ81" s="51">
        <f t="shared" si="48"/>
        <v>0</v>
      </c>
      <c r="BK81" s="491">
        <f t="shared" si="49"/>
        <v>125.35</v>
      </c>
      <c r="BL81" s="103"/>
      <c r="BM81" s="217">
        <f t="shared" si="50"/>
        <v>0</v>
      </c>
      <c r="BN81" s="491">
        <f t="shared" si="51"/>
        <v>130.79999999999998</v>
      </c>
      <c r="BO81" s="392">
        <f t="shared" si="52"/>
        <v>0</v>
      </c>
      <c r="BP81" s="217">
        <f t="shared" si="53"/>
        <v>0</v>
      </c>
      <c r="BQ81" s="51">
        <f t="shared" si="54"/>
        <v>0</v>
      </c>
      <c r="BR81" s="77">
        <v>1508</v>
      </c>
    </row>
    <row r="82" spans="1:70" ht="16" x14ac:dyDescent="0.2">
      <c r="A82" s="104"/>
      <c r="B82" s="594"/>
      <c r="C82" s="595" t="s">
        <v>124</v>
      </c>
      <c r="D82" s="104"/>
      <c r="E82" s="418"/>
      <c r="F82" s="104"/>
      <c r="G82" s="104"/>
      <c r="H82" s="104"/>
      <c r="I82" s="418"/>
      <c r="J82" s="418"/>
      <c r="K82" s="418"/>
      <c r="L82" s="418"/>
      <c r="M82" s="104"/>
      <c r="N82" s="104"/>
      <c r="O82" s="418"/>
      <c r="P82" s="418"/>
      <c r="Q82" s="189"/>
      <c r="R82" s="189"/>
      <c r="S82" s="189"/>
      <c r="T82" s="189"/>
      <c r="U82" s="189"/>
      <c r="V82" s="189"/>
      <c r="W82" s="189"/>
      <c r="X82" s="189"/>
      <c r="Y82" s="189"/>
      <c r="Z82" s="189"/>
      <c r="AA82" s="189"/>
      <c r="AB82" s="189"/>
      <c r="AC82" s="189"/>
      <c r="AD82" s="104"/>
      <c r="AE82" s="104"/>
      <c r="AF82" s="108"/>
      <c r="AG82" s="108"/>
      <c r="AH82" s="108"/>
      <c r="AI82" s="104"/>
      <c r="AJ82" s="418"/>
      <c r="AK82" s="104"/>
      <c r="AL82" s="104"/>
      <c r="AM82" s="104"/>
      <c r="AN82" s="104"/>
      <c r="AO82" s="104"/>
      <c r="AP82" s="104"/>
      <c r="AQ82" s="104"/>
      <c r="AR82" s="104"/>
      <c r="AS82" s="104"/>
      <c r="AT82" s="104"/>
      <c r="AU82" s="104"/>
      <c r="AV82" s="104"/>
      <c r="AW82" s="104"/>
      <c r="AX82" s="189"/>
      <c r="AY82" s="189"/>
      <c r="AZ82" s="189"/>
      <c r="BA82" s="189"/>
      <c r="BB82" s="189"/>
      <c r="BC82" s="104"/>
      <c r="BD82" s="104"/>
      <c r="BE82" s="104"/>
      <c r="BF82" s="189"/>
      <c r="BG82" s="104"/>
      <c r="BH82" s="189"/>
      <c r="BI82" s="104"/>
      <c r="BJ82" s="104"/>
      <c r="BK82" s="104"/>
      <c r="BL82" s="104"/>
      <c r="BM82" s="104"/>
      <c r="BN82" s="104"/>
      <c r="BO82" s="104"/>
      <c r="BP82" s="104"/>
      <c r="BQ82" s="104"/>
      <c r="BR82" s="106"/>
    </row>
    <row r="83" spans="1:70" ht="13" customHeight="1" x14ac:dyDescent="0.15">
      <c r="A83" s="51" t="str">
        <f t="shared" ref="A83:A112" si="62">"BL2"&amp;REPT(0,4-LEN(BR83))&amp;BR83</f>
        <v>BL22326</v>
      </c>
      <c r="B83" s="45" t="s">
        <v>525</v>
      </c>
      <c r="C83" s="509" t="s">
        <v>791</v>
      </c>
      <c r="D83" s="54" t="s">
        <v>5</v>
      </c>
      <c r="E83" s="247"/>
      <c r="F83" s="53" t="s">
        <v>1274</v>
      </c>
      <c r="G83" s="54" t="s">
        <v>72</v>
      </c>
      <c r="H83" s="54" t="s">
        <v>70</v>
      </c>
      <c r="I83" s="572" t="s">
        <v>436</v>
      </c>
      <c r="J83" s="590" t="s">
        <v>1062</v>
      </c>
      <c r="K83" s="590" t="s">
        <v>1057</v>
      </c>
      <c r="L83" s="230" t="s">
        <v>1055</v>
      </c>
      <c r="M83" s="55">
        <v>5.17</v>
      </c>
      <c r="N83" s="51">
        <v>2</v>
      </c>
      <c r="O83" s="217"/>
      <c r="P83" s="217"/>
      <c r="Q83" s="56"/>
      <c r="R83" s="57"/>
      <c r="S83" s="58"/>
      <c r="T83" s="59"/>
      <c r="U83" s="60"/>
      <c r="V83" s="61"/>
      <c r="W83" s="62"/>
      <c r="X83" s="63"/>
      <c r="Y83" s="64"/>
      <c r="Z83" s="65"/>
      <c r="AA83" s="66"/>
      <c r="AB83" s="103"/>
      <c r="AC83" s="103"/>
      <c r="AD83" s="220">
        <f t="shared" si="57"/>
        <v>0</v>
      </c>
      <c r="AE83" s="67">
        <f>N83*AD83</f>
        <v>0</v>
      </c>
      <c r="AF83" s="69"/>
      <c r="AG83" s="69"/>
      <c r="AH83" s="70"/>
      <c r="AI83" s="69"/>
      <c r="AJ83" s="69"/>
      <c r="AK83" s="69"/>
      <c r="AL83" s="495"/>
      <c r="AM83" s="489"/>
      <c r="AN83" s="69">
        <v>134</v>
      </c>
      <c r="AO83" s="70"/>
      <c r="AP83" s="70"/>
      <c r="AQ83" s="70"/>
      <c r="AR83" s="69">
        <v>109</v>
      </c>
      <c r="AS83" s="69"/>
      <c r="AT83" s="493"/>
      <c r="AU83" s="494"/>
      <c r="AV83" s="490">
        <f t="shared" ref="AV83:AV120" si="63">IF(OrderFormType="Wholesale",CEILING(AR83*ExchRate,ExchRateRoundUpTo),CEILING(AN83*ExchRate,ExchRateRoundUpTo)/1.22)</f>
        <v>109</v>
      </c>
      <c r="AW83" s="490">
        <f t="shared" ref="AW83:AW120" si="64">AV83*(1+AO83+AP83)</f>
        <v>109</v>
      </c>
      <c r="AX83" s="71"/>
      <c r="AY83" s="72"/>
      <c r="AZ83" s="73"/>
      <c r="BA83" s="74"/>
      <c r="BB83" s="75"/>
      <c r="BC83" s="52">
        <f t="shared" ref="BC83:BC120" si="65">SUM(AX83:BB83)</f>
        <v>0</v>
      </c>
      <c r="BD83" s="51">
        <f t="shared" ref="BD83:BD120" si="66">N83*BC83</f>
        <v>0</v>
      </c>
      <c r="BE83" s="491">
        <f t="shared" ref="BE83:BE120" si="67">AV83*(1.05+AO83+AP83)</f>
        <v>114.45</v>
      </c>
      <c r="BF83" s="248"/>
      <c r="BG83" s="217">
        <f t="shared" si="59"/>
        <v>0</v>
      </c>
      <c r="BH83" s="491">
        <f t="shared" si="58"/>
        <v>119.9</v>
      </c>
      <c r="BI83" s="103"/>
      <c r="BJ83" s="51">
        <f t="shared" ref="BJ83:BJ120" si="68">N83*BI83</f>
        <v>0</v>
      </c>
      <c r="BK83" s="491">
        <f t="shared" ref="BK83:BK120" si="69">AV83*(1.15+AO83+AP83)</f>
        <v>125.35</v>
      </c>
      <c r="BL83" s="103"/>
      <c r="BM83" s="217">
        <f t="shared" ref="BM83:BM120" si="70">N83*BL83</f>
        <v>0</v>
      </c>
      <c r="BN83" s="491">
        <f t="shared" ref="BN83:BN120" si="71">AV83*(1.2+AO83+AP83)</f>
        <v>130.79999999999998</v>
      </c>
      <c r="BO83" s="392">
        <f t="shared" ref="BO83:BO120" si="72">(AD83*AW83)+(BC83*BE83)+(BF83*BH83)+(BI83*BK83)+(BL83*BN83)</f>
        <v>0</v>
      </c>
      <c r="BP83" s="217">
        <f t="shared" ref="BP83:BP120" si="73">AD83+BC83+BF83+BI83+BL83</f>
        <v>0</v>
      </c>
      <c r="BQ83" s="51">
        <f t="shared" ref="BQ83:BQ120" si="74">N83*BP83</f>
        <v>0</v>
      </c>
      <c r="BR83" s="77">
        <v>2326</v>
      </c>
    </row>
    <row r="84" spans="1:70" ht="13" customHeight="1" x14ac:dyDescent="0.15">
      <c r="A84" s="51" t="str">
        <f t="shared" si="62"/>
        <v>BL22327</v>
      </c>
      <c r="B84" s="45" t="s">
        <v>525</v>
      </c>
      <c r="C84" s="509" t="s">
        <v>792</v>
      </c>
      <c r="D84" s="54" t="s">
        <v>5</v>
      </c>
      <c r="E84" s="247"/>
      <c r="F84" s="53" t="s">
        <v>1274</v>
      </c>
      <c r="G84" s="54" t="s">
        <v>72</v>
      </c>
      <c r="H84" s="54" t="s">
        <v>70</v>
      </c>
      <c r="I84" s="572" t="s">
        <v>436</v>
      </c>
      <c r="J84" s="590" t="s">
        <v>1062</v>
      </c>
      <c r="K84" s="590" t="s">
        <v>1057</v>
      </c>
      <c r="L84" s="230" t="s">
        <v>1055</v>
      </c>
      <c r="M84" s="55">
        <v>9.1850000000000005</v>
      </c>
      <c r="N84" s="51">
        <v>4</v>
      </c>
      <c r="O84" s="217"/>
      <c r="P84" s="217"/>
      <c r="Q84" s="56"/>
      <c r="R84" s="57"/>
      <c r="S84" s="58"/>
      <c r="T84" s="59"/>
      <c r="U84" s="60"/>
      <c r="V84" s="61"/>
      <c r="W84" s="62"/>
      <c r="X84" s="63"/>
      <c r="Y84" s="64"/>
      <c r="Z84" s="65"/>
      <c r="AA84" s="66"/>
      <c r="AB84" s="103"/>
      <c r="AC84" s="103"/>
      <c r="AD84" s="220">
        <f t="shared" si="57"/>
        <v>0</v>
      </c>
      <c r="AE84" s="67">
        <f>N84*AD84</f>
        <v>0</v>
      </c>
      <c r="AF84" s="69"/>
      <c r="AG84" s="69"/>
      <c r="AH84" s="70"/>
      <c r="AI84" s="69"/>
      <c r="AJ84" s="69"/>
      <c r="AK84" s="69"/>
      <c r="AL84" s="495"/>
      <c r="AM84" s="489"/>
      <c r="AN84" s="69">
        <v>194</v>
      </c>
      <c r="AO84" s="70"/>
      <c r="AP84" s="70"/>
      <c r="AQ84" s="70"/>
      <c r="AR84" s="69">
        <v>159</v>
      </c>
      <c r="AS84" s="69"/>
      <c r="AT84" s="493"/>
      <c r="AU84" s="494"/>
      <c r="AV84" s="490">
        <f t="shared" si="63"/>
        <v>159</v>
      </c>
      <c r="AW84" s="490">
        <f t="shared" si="64"/>
        <v>159</v>
      </c>
      <c r="AX84" s="71"/>
      <c r="AY84" s="72"/>
      <c r="AZ84" s="73"/>
      <c r="BA84" s="74"/>
      <c r="BB84" s="75"/>
      <c r="BC84" s="52">
        <f t="shared" si="65"/>
        <v>0</v>
      </c>
      <c r="BD84" s="51">
        <f t="shared" si="66"/>
        <v>0</v>
      </c>
      <c r="BE84" s="491">
        <f t="shared" si="67"/>
        <v>166.95000000000002</v>
      </c>
      <c r="BF84" s="248"/>
      <c r="BG84" s="217">
        <f t="shared" si="59"/>
        <v>0</v>
      </c>
      <c r="BH84" s="491">
        <f t="shared" si="58"/>
        <v>174.9</v>
      </c>
      <c r="BI84" s="103"/>
      <c r="BJ84" s="51">
        <f t="shared" si="68"/>
        <v>0</v>
      </c>
      <c r="BK84" s="491">
        <f t="shared" si="69"/>
        <v>182.85</v>
      </c>
      <c r="BL84" s="103"/>
      <c r="BM84" s="217">
        <f t="shared" si="70"/>
        <v>0</v>
      </c>
      <c r="BN84" s="491">
        <f t="shared" si="71"/>
        <v>190.79999999999998</v>
      </c>
      <c r="BO84" s="392">
        <f t="shared" si="72"/>
        <v>0</v>
      </c>
      <c r="BP84" s="217">
        <f t="shared" si="73"/>
        <v>0</v>
      </c>
      <c r="BQ84" s="51">
        <f t="shared" si="74"/>
        <v>0</v>
      </c>
      <c r="BR84" s="77">
        <v>2327</v>
      </c>
    </row>
    <row r="85" spans="1:70" ht="13" customHeight="1" x14ac:dyDescent="0.15">
      <c r="A85" s="51" t="str">
        <f t="shared" si="62"/>
        <v>BL22328</v>
      </c>
      <c r="B85" s="45" t="s">
        <v>525</v>
      </c>
      <c r="C85" s="509" t="s">
        <v>793</v>
      </c>
      <c r="D85" s="54" t="s">
        <v>5</v>
      </c>
      <c r="E85" s="247"/>
      <c r="F85" s="53" t="s">
        <v>1274</v>
      </c>
      <c r="G85" s="54" t="s">
        <v>72</v>
      </c>
      <c r="H85" s="54" t="s">
        <v>70</v>
      </c>
      <c r="I85" s="572" t="s">
        <v>436</v>
      </c>
      <c r="J85" s="590" t="s">
        <v>1062</v>
      </c>
      <c r="K85" s="590" t="s">
        <v>1057</v>
      </c>
      <c r="L85" s="230" t="s">
        <v>1055</v>
      </c>
      <c r="M85" s="55">
        <v>6.4550000000000001</v>
      </c>
      <c r="N85" s="51">
        <v>2</v>
      </c>
      <c r="O85" s="217"/>
      <c r="P85" s="217"/>
      <c r="Q85" s="56"/>
      <c r="R85" s="57"/>
      <c r="S85" s="58"/>
      <c r="T85" s="59"/>
      <c r="U85" s="60"/>
      <c r="V85" s="61"/>
      <c r="W85" s="62"/>
      <c r="X85" s="63"/>
      <c r="Y85" s="64"/>
      <c r="Z85" s="65"/>
      <c r="AA85" s="66"/>
      <c r="AB85" s="103"/>
      <c r="AC85" s="103"/>
      <c r="AD85" s="220">
        <f t="shared" si="57"/>
        <v>0</v>
      </c>
      <c r="AE85" s="67">
        <f>N85*AD85</f>
        <v>0</v>
      </c>
      <c r="AF85" s="69"/>
      <c r="AG85" s="69"/>
      <c r="AH85" s="70"/>
      <c r="AI85" s="69"/>
      <c r="AJ85" s="69"/>
      <c r="AK85" s="69"/>
      <c r="AL85" s="495"/>
      <c r="AM85" s="489"/>
      <c r="AN85" s="69">
        <v>149</v>
      </c>
      <c r="AO85" s="70"/>
      <c r="AP85" s="70"/>
      <c r="AQ85" s="70"/>
      <c r="AR85" s="69">
        <v>121</v>
      </c>
      <c r="AS85" s="69"/>
      <c r="AT85" s="493"/>
      <c r="AU85" s="494"/>
      <c r="AV85" s="490">
        <f t="shared" si="63"/>
        <v>121</v>
      </c>
      <c r="AW85" s="490">
        <f t="shared" si="64"/>
        <v>121</v>
      </c>
      <c r="AX85" s="71"/>
      <c r="AY85" s="72"/>
      <c r="AZ85" s="73"/>
      <c r="BA85" s="74"/>
      <c r="BB85" s="75"/>
      <c r="BC85" s="52">
        <f t="shared" si="65"/>
        <v>0</v>
      </c>
      <c r="BD85" s="51">
        <f t="shared" si="66"/>
        <v>0</v>
      </c>
      <c r="BE85" s="491">
        <f t="shared" si="67"/>
        <v>127.05000000000001</v>
      </c>
      <c r="BF85" s="248"/>
      <c r="BG85" s="217">
        <f t="shared" si="59"/>
        <v>0</v>
      </c>
      <c r="BH85" s="491">
        <f t="shared" si="58"/>
        <v>133.10000000000002</v>
      </c>
      <c r="BI85" s="103"/>
      <c r="BJ85" s="51">
        <f t="shared" si="68"/>
        <v>0</v>
      </c>
      <c r="BK85" s="491">
        <f t="shared" si="69"/>
        <v>139.14999999999998</v>
      </c>
      <c r="BL85" s="103"/>
      <c r="BM85" s="217">
        <f t="shared" si="70"/>
        <v>0</v>
      </c>
      <c r="BN85" s="491">
        <f t="shared" si="71"/>
        <v>145.19999999999999</v>
      </c>
      <c r="BO85" s="392">
        <f t="shared" si="72"/>
        <v>0</v>
      </c>
      <c r="BP85" s="217">
        <f t="shared" si="73"/>
        <v>0</v>
      </c>
      <c r="BQ85" s="51">
        <f t="shared" si="74"/>
        <v>0</v>
      </c>
      <c r="BR85" s="77">
        <v>2328</v>
      </c>
    </row>
    <row r="86" spans="1:70" ht="13" customHeight="1" x14ac:dyDescent="0.15">
      <c r="A86" s="51" t="str">
        <f t="shared" si="62"/>
        <v>BL22329</v>
      </c>
      <c r="B86" s="45" t="s">
        <v>525</v>
      </c>
      <c r="C86" s="509" t="s">
        <v>794</v>
      </c>
      <c r="D86" s="54" t="s">
        <v>5</v>
      </c>
      <c r="E86" s="247"/>
      <c r="F86" s="53" t="s">
        <v>1274</v>
      </c>
      <c r="G86" s="54" t="s">
        <v>72</v>
      </c>
      <c r="H86" s="54" t="s">
        <v>70</v>
      </c>
      <c r="I86" s="572" t="s">
        <v>436</v>
      </c>
      <c r="J86" s="590" t="s">
        <v>1062</v>
      </c>
      <c r="K86" s="590" t="s">
        <v>1057</v>
      </c>
      <c r="L86" s="230" t="s">
        <v>1055</v>
      </c>
      <c r="M86" s="55">
        <v>7.4420000000000002</v>
      </c>
      <c r="N86" s="51">
        <v>2</v>
      </c>
      <c r="O86" s="217"/>
      <c r="P86" s="217"/>
      <c r="Q86" s="56"/>
      <c r="R86" s="57"/>
      <c r="S86" s="58"/>
      <c r="T86" s="59"/>
      <c r="U86" s="60"/>
      <c r="V86" s="61"/>
      <c r="W86" s="62"/>
      <c r="X86" s="63"/>
      <c r="Y86" s="64"/>
      <c r="Z86" s="65"/>
      <c r="AA86" s="66"/>
      <c r="AB86" s="103"/>
      <c r="AC86" s="103"/>
      <c r="AD86" s="220">
        <f t="shared" si="57"/>
        <v>0</v>
      </c>
      <c r="AE86" s="67">
        <f>N86*AD86</f>
        <v>0</v>
      </c>
      <c r="AF86" s="69"/>
      <c r="AG86" s="69"/>
      <c r="AH86" s="70"/>
      <c r="AI86" s="69"/>
      <c r="AJ86" s="69"/>
      <c r="AK86" s="69"/>
      <c r="AL86" s="495"/>
      <c r="AM86" s="489"/>
      <c r="AN86" s="69">
        <v>159</v>
      </c>
      <c r="AO86" s="70"/>
      <c r="AP86" s="70"/>
      <c r="AQ86" s="70"/>
      <c r="AR86" s="69">
        <v>129</v>
      </c>
      <c r="AS86" s="69"/>
      <c r="AT86" s="493"/>
      <c r="AU86" s="494"/>
      <c r="AV86" s="490">
        <f t="shared" si="63"/>
        <v>129</v>
      </c>
      <c r="AW86" s="490">
        <f t="shared" si="64"/>
        <v>129</v>
      </c>
      <c r="AX86" s="71"/>
      <c r="AY86" s="72"/>
      <c r="AZ86" s="73"/>
      <c r="BA86" s="74"/>
      <c r="BB86" s="75"/>
      <c r="BC86" s="52">
        <f t="shared" si="65"/>
        <v>0</v>
      </c>
      <c r="BD86" s="51">
        <f t="shared" si="66"/>
        <v>0</v>
      </c>
      <c r="BE86" s="491">
        <f t="shared" si="67"/>
        <v>135.45000000000002</v>
      </c>
      <c r="BF86" s="248"/>
      <c r="BG86" s="217">
        <f t="shared" si="59"/>
        <v>0</v>
      </c>
      <c r="BH86" s="491">
        <f t="shared" si="58"/>
        <v>141.9</v>
      </c>
      <c r="BI86" s="103"/>
      <c r="BJ86" s="51">
        <f t="shared" si="68"/>
        <v>0</v>
      </c>
      <c r="BK86" s="491">
        <f t="shared" si="69"/>
        <v>148.35</v>
      </c>
      <c r="BL86" s="103"/>
      <c r="BM86" s="217">
        <f t="shared" si="70"/>
        <v>0</v>
      </c>
      <c r="BN86" s="491">
        <f t="shared" si="71"/>
        <v>154.79999999999998</v>
      </c>
      <c r="BO86" s="392">
        <f t="shared" si="72"/>
        <v>0</v>
      </c>
      <c r="BP86" s="217">
        <f t="shared" si="73"/>
        <v>0</v>
      </c>
      <c r="BQ86" s="51">
        <f t="shared" si="74"/>
        <v>0</v>
      </c>
      <c r="BR86" s="77">
        <v>2329</v>
      </c>
    </row>
    <row r="87" spans="1:70" ht="13" customHeight="1" x14ac:dyDescent="0.15">
      <c r="A87" s="51" t="str">
        <f t="shared" si="62"/>
        <v>BL22330</v>
      </c>
      <c r="B87" s="45" t="s">
        <v>525</v>
      </c>
      <c r="C87" s="509" t="s">
        <v>795</v>
      </c>
      <c r="D87" s="54" t="s">
        <v>5</v>
      </c>
      <c r="E87" s="247"/>
      <c r="F87" s="53" t="s">
        <v>54</v>
      </c>
      <c r="G87" s="54" t="s">
        <v>72</v>
      </c>
      <c r="H87" s="54" t="s">
        <v>70</v>
      </c>
      <c r="I87" s="572" t="s">
        <v>436</v>
      </c>
      <c r="J87" s="590" t="s">
        <v>1062</v>
      </c>
      <c r="K87" s="590" t="s">
        <v>1057</v>
      </c>
      <c r="L87" s="230" t="s">
        <v>1055</v>
      </c>
      <c r="M87" s="55">
        <v>8.8480000000000008</v>
      </c>
      <c r="N87" s="51">
        <v>2</v>
      </c>
      <c r="O87" s="217"/>
      <c r="P87" s="217"/>
      <c r="Q87" s="56"/>
      <c r="R87" s="57"/>
      <c r="S87" s="58"/>
      <c r="T87" s="59"/>
      <c r="U87" s="60"/>
      <c r="V87" s="61"/>
      <c r="W87" s="62"/>
      <c r="X87" s="63"/>
      <c r="Y87" s="64"/>
      <c r="Z87" s="65"/>
      <c r="AA87" s="66"/>
      <c r="AB87" s="103"/>
      <c r="AC87" s="103"/>
      <c r="AD87" s="220">
        <f t="shared" si="57"/>
        <v>0</v>
      </c>
      <c r="AE87" s="67">
        <f>N87*AD87</f>
        <v>0</v>
      </c>
      <c r="AF87" s="69"/>
      <c r="AG87" s="69"/>
      <c r="AH87" s="70"/>
      <c r="AI87" s="69"/>
      <c r="AJ87" s="69"/>
      <c r="AK87" s="69"/>
      <c r="AL87" s="495"/>
      <c r="AM87" s="489"/>
      <c r="AN87" s="69">
        <v>179</v>
      </c>
      <c r="AO87" s="70"/>
      <c r="AP87" s="70"/>
      <c r="AQ87" s="70"/>
      <c r="AR87" s="69">
        <v>145</v>
      </c>
      <c r="AS87" s="69"/>
      <c r="AT87" s="493"/>
      <c r="AU87" s="494"/>
      <c r="AV87" s="490">
        <f t="shared" si="63"/>
        <v>145</v>
      </c>
      <c r="AW87" s="490">
        <f t="shared" si="64"/>
        <v>145</v>
      </c>
      <c r="AX87" s="71"/>
      <c r="AY87" s="72"/>
      <c r="AZ87" s="73"/>
      <c r="BA87" s="74"/>
      <c r="BB87" s="75"/>
      <c r="BC87" s="52">
        <f t="shared" si="65"/>
        <v>0</v>
      </c>
      <c r="BD87" s="51">
        <f t="shared" si="66"/>
        <v>0</v>
      </c>
      <c r="BE87" s="491">
        <f t="shared" si="67"/>
        <v>152.25</v>
      </c>
      <c r="BF87" s="248"/>
      <c r="BG87" s="217">
        <f t="shared" si="59"/>
        <v>0</v>
      </c>
      <c r="BH87" s="491">
        <f t="shared" si="58"/>
        <v>159.5</v>
      </c>
      <c r="BI87" s="103"/>
      <c r="BJ87" s="51">
        <f t="shared" si="68"/>
        <v>0</v>
      </c>
      <c r="BK87" s="491">
        <f t="shared" si="69"/>
        <v>166.75</v>
      </c>
      <c r="BL87" s="103"/>
      <c r="BM87" s="217">
        <f t="shared" si="70"/>
        <v>0</v>
      </c>
      <c r="BN87" s="491">
        <f t="shared" si="71"/>
        <v>174</v>
      </c>
      <c r="BO87" s="392">
        <f t="shared" si="72"/>
        <v>0</v>
      </c>
      <c r="BP87" s="217">
        <f t="shared" si="73"/>
        <v>0</v>
      </c>
      <c r="BQ87" s="51">
        <f t="shared" si="74"/>
        <v>0</v>
      </c>
      <c r="BR87" s="77">
        <v>2330</v>
      </c>
    </row>
    <row r="88" spans="1:70" ht="13.75" customHeight="1" x14ac:dyDescent="0.15">
      <c r="A88" s="51" t="str">
        <f>"BL2"&amp;REPT(0,4-LEN(BR88))&amp;BR88</f>
        <v>BL22333</v>
      </c>
      <c r="B88" s="90" t="s">
        <v>525</v>
      </c>
      <c r="C88" s="90" t="s">
        <v>796</v>
      </c>
      <c r="D88" s="90" t="s">
        <v>61</v>
      </c>
      <c r="E88" s="253"/>
      <c r="F88" s="53" t="s">
        <v>54</v>
      </c>
      <c r="G88" s="596" t="s">
        <v>1131</v>
      </c>
      <c r="H88" s="54" t="s">
        <v>75</v>
      </c>
      <c r="I88" s="572" t="s">
        <v>436</v>
      </c>
      <c r="J88" s="590" t="s">
        <v>1062</v>
      </c>
      <c r="K88" s="590" t="s">
        <v>1057</v>
      </c>
      <c r="L88" s="230" t="s">
        <v>1055</v>
      </c>
      <c r="M88" s="55">
        <v>2.1</v>
      </c>
      <c r="N88" s="51">
        <v>1</v>
      </c>
      <c r="O88" s="217"/>
      <c r="P88" s="217"/>
      <c r="Q88" s="56"/>
      <c r="R88" s="57"/>
      <c r="S88" s="58"/>
      <c r="T88" s="59"/>
      <c r="U88" s="60"/>
      <c r="V88" s="61"/>
      <c r="W88" s="62"/>
      <c r="X88" s="63"/>
      <c r="Y88" s="64"/>
      <c r="Z88" s="65"/>
      <c r="AA88" s="66"/>
      <c r="AB88" s="103"/>
      <c r="AC88" s="103"/>
      <c r="AD88" s="220">
        <f t="shared" si="57"/>
        <v>0</v>
      </c>
      <c r="AE88" s="67">
        <f t="shared" ref="AE88" si="75">N88*AD88</f>
        <v>0</v>
      </c>
      <c r="AF88" s="69"/>
      <c r="AG88" s="69"/>
      <c r="AH88" s="70"/>
      <c r="AI88" s="69"/>
      <c r="AJ88" s="69"/>
      <c r="AK88" s="69"/>
      <c r="AL88" s="495"/>
      <c r="AM88" s="489"/>
      <c r="AN88" s="69">
        <v>304</v>
      </c>
      <c r="AO88" s="70"/>
      <c r="AP88" s="70"/>
      <c r="AQ88" s="70"/>
      <c r="AR88" s="69">
        <v>249</v>
      </c>
      <c r="AS88" s="69"/>
      <c r="AT88" s="493"/>
      <c r="AU88" s="494"/>
      <c r="AV88" s="490">
        <f t="shared" si="63"/>
        <v>249</v>
      </c>
      <c r="AW88" s="490">
        <f t="shared" si="64"/>
        <v>249</v>
      </c>
      <c r="AX88" s="71"/>
      <c r="AY88" s="72"/>
      <c r="AZ88" s="73"/>
      <c r="BA88" s="74"/>
      <c r="BB88" s="75"/>
      <c r="BC88" s="52">
        <f t="shared" si="65"/>
        <v>0</v>
      </c>
      <c r="BD88" s="51">
        <f t="shared" si="66"/>
        <v>0</v>
      </c>
      <c r="BE88" s="491">
        <f t="shared" si="67"/>
        <v>261.45</v>
      </c>
      <c r="BF88" s="248"/>
      <c r="BG88" s="217">
        <f t="shared" si="59"/>
        <v>0</v>
      </c>
      <c r="BH88" s="491">
        <f t="shared" si="58"/>
        <v>273.90000000000003</v>
      </c>
      <c r="BI88" s="395"/>
      <c r="BJ88" s="51">
        <f t="shared" si="68"/>
        <v>0</v>
      </c>
      <c r="BK88" s="491">
        <f t="shared" si="69"/>
        <v>286.34999999999997</v>
      </c>
      <c r="BL88" s="395"/>
      <c r="BM88" s="217">
        <f t="shared" si="70"/>
        <v>0</v>
      </c>
      <c r="BN88" s="491">
        <f t="shared" si="71"/>
        <v>298.8</v>
      </c>
      <c r="BO88" s="392">
        <f t="shared" si="72"/>
        <v>0</v>
      </c>
      <c r="BP88" s="217">
        <f t="shared" si="73"/>
        <v>0</v>
      </c>
      <c r="BQ88" s="51">
        <f t="shared" si="74"/>
        <v>0</v>
      </c>
      <c r="BR88" s="77">
        <v>2333</v>
      </c>
    </row>
    <row r="89" spans="1:70" ht="13" customHeight="1" x14ac:dyDescent="0.15">
      <c r="A89" s="51" t="str">
        <f>"BL2"&amp;REPT(0,4-LEN(BR89))&amp;BR89</f>
        <v>BL20826</v>
      </c>
      <c r="B89" s="115" t="s">
        <v>672</v>
      </c>
      <c r="C89" s="509" t="s">
        <v>666</v>
      </c>
      <c r="D89" s="54" t="s">
        <v>5</v>
      </c>
      <c r="E89" s="247"/>
      <c r="F89" s="53" t="s">
        <v>56</v>
      </c>
      <c r="G89" s="53" t="s">
        <v>72</v>
      </c>
      <c r="H89" s="54" t="s">
        <v>70</v>
      </c>
      <c r="I89" s="572" t="s">
        <v>436</v>
      </c>
      <c r="J89" s="590" t="s">
        <v>1062</v>
      </c>
      <c r="K89" s="590" t="s">
        <v>1057</v>
      </c>
      <c r="L89" s="230" t="s">
        <v>1055</v>
      </c>
      <c r="M89" s="55">
        <v>5.2309999999999999</v>
      </c>
      <c r="N89" s="51">
        <v>10</v>
      </c>
      <c r="O89" s="217"/>
      <c r="P89" s="217"/>
      <c r="Q89" s="56"/>
      <c r="R89" s="57"/>
      <c r="S89" s="58"/>
      <c r="T89" s="59"/>
      <c r="U89" s="60"/>
      <c r="V89" s="61"/>
      <c r="W89" s="62"/>
      <c r="X89" s="63"/>
      <c r="Y89" s="64"/>
      <c r="Z89" s="65"/>
      <c r="AA89" s="66"/>
      <c r="AB89" s="103"/>
      <c r="AC89" s="103"/>
      <c r="AD89" s="220">
        <f t="shared" si="57"/>
        <v>0</v>
      </c>
      <c r="AE89" s="67">
        <f>N89*AD89</f>
        <v>0</v>
      </c>
      <c r="AF89" s="69"/>
      <c r="AG89" s="69"/>
      <c r="AH89" s="70"/>
      <c r="AI89" s="69"/>
      <c r="AJ89" s="69"/>
      <c r="AK89" s="69"/>
      <c r="AL89" s="495"/>
      <c r="AM89" s="489"/>
      <c r="AN89" s="69">
        <v>149</v>
      </c>
      <c r="AO89" s="70"/>
      <c r="AP89" s="70"/>
      <c r="AQ89" s="70"/>
      <c r="AR89" s="69">
        <v>119</v>
      </c>
      <c r="AS89" s="69"/>
      <c r="AT89" s="493"/>
      <c r="AU89" s="494"/>
      <c r="AV89" s="490">
        <f t="shared" si="63"/>
        <v>119</v>
      </c>
      <c r="AW89" s="490">
        <f t="shared" si="64"/>
        <v>119</v>
      </c>
      <c r="AX89" s="71"/>
      <c r="AY89" s="72"/>
      <c r="AZ89" s="73"/>
      <c r="BA89" s="74"/>
      <c r="BB89" s="75"/>
      <c r="BC89" s="52">
        <f t="shared" si="65"/>
        <v>0</v>
      </c>
      <c r="BD89" s="51">
        <f t="shared" si="66"/>
        <v>0</v>
      </c>
      <c r="BE89" s="491">
        <f t="shared" si="67"/>
        <v>124.95</v>
      </c>
      <c r="BF89" s="248"/>
      <c r="BG89" s="217">
        <f t="shared" si="59"/>
        <v>0</v>
      </c>
      <c r="BH89" s="491">
        <f t="shared" si="58"/>
        <v>130.9</v>
      </c>
      <c r="BI89" s="103"/>
      <c r="BJ89" s="51">
        <f t="shared" si="68"/>
        <v>0</v>
      </c>
      <c r="BK89" s="491">
        <f t="shared" si="69"/>
        <v>136.85</v>
      </c>
      <c r="BL89" s="103"/>
      <c r="BM89" s="217">
        <f t="shared" si="70"/>
        <v>0</v>
      </c>
      <c r="BN89" s="491">
        <f t="shared" si="71"/>
        <v>142.79999999999998</v>
      </c>
      <c r="BO89" s="392">
        <f t="shared" si="72"/>
        <v>0</v>
      </c>
      <c r="BP89" s="217">
        <f t="shared" si="73"/>
        <v>0</v>
      </c>
      <c r="BQ89" s="51">
        <f t="shared" si="74"/>
        <v>0</v>
      </c>
      <c r="BR89" s="77">
        <v>826</v>
      </c>
    </row>
    <row r="90" spans="1:70" ht="13" customHeight="1" x14ac:dyDescent="0.15">
      <c r="A90" s="51" t="str">
        <f>"BL2"&amp;REPT(0,4-LEN(BR90))&amp;BR90</f>
        <v>BL20831</v>
      </c>
      <c r="B90" s="115" t="s">
        <v>672</v>
      </c>
      <c r="C90" s="509" t="s">
        <v>667</v>
      </c>
      <c r="D90" s="54" t="s">
        <v>5</v>
      </c>
      <c r="E90" s="247"/>
      <c r="F90" s="53" t="s">
        <v>314</v>
      </c>
      <c r="G90" s="53" t="s">
        <v>83</v>
      </c>
      <c r="H90" s="54" t="s">
        <v>70</v>
      </c>
      <c r="I90" s="572" t="s">
        <v>436</v>
      </c>
      <c r="J90" s="590" t="s">
        <v>1062</v>
      </c>
      <c r="K90" s="590" t="s">
        <v>1057</v>
      </c>
      <c r="L90" s="230" t="s">
        <v>1055</v>
      </c>
      <c r="M90" s="55">
        <v>6.8159999999999998</v>
      </c>
      <c r="N90" s="51">
        <v>5</v>
      </c>
      <c r="O90" s="217"/>
      <c r="P90" s="217"/>
      <c r="Q90" s="56"/>
      <c r="R90" s="57"/>
      <c r="S90" s="58"/>
      <c r="T90" s="59"/>
      <c r="U90" s="60"/>
      <c r="V90" s="61"/>
      <c r="W90" s="62"/>
      <c r="X90" s="63"/>
      <c r="Y90" s="64"/>
      <c r="Z90" s="65"/>
      <c r="AA90" s="66"/>
      <c r="AB90" s="103"/>
      <c r="AC90" s="103"/>
      <c r="AD90" s="220">
        <f t="shared" si="57"/>
        <v>0</v>
      </c>
      <c r="AE90" s="67">
        <f>N90*AD90</f>
        <v>0</v>
      </c>
      <c r="AF90" s="69"/>
      <c r="AG90" s="69"/>
      <c r="AH90" s="70"/>
      <c r="AI90" s="69"/>
      <c r="AJ90" s="69"/>
      <c r="AK90" s="69"/>
      <c r="AL90" s="495"/>
      <c r="AM90" s="489"/>
      <c r="AN90" s="69">
        <v>154</v>
      </c>
      <c r="AO90" s="70"/>
      <c r="AP90" s="70"/>
      <c r="AQ90" s="70"/>
      <c r="AR90" s="69">
        <v>124</v>
      </c>
      <c r="AS90" s="69"/>
      <c r="AT90" s="493"/>
      <c r="AU90" s="494"/>
      <c r="AV90" s="490">
        <f t="shared" si="63"/>
        <v>124</v>
      </c>
      <c r="AW90" s="490">
        <f t="shared" si="64"/>
        <v>124</v>
      </c>
      <c r="AX90" s="71"/>
      <c r="AY90" s="72"/>
      <c r="AZ90" s="73"/>
      <c r="BA90" s="74"/>
      <c r="BB90" s="75"/>
      <c r="BC90" s="52">
        <f t="shared" si="65"/>
        <v>0</v>
      </c>
      <c r="BD90" s="51">
        <f t="shared" si="66"/>
        <v>0</v>
      </c>
      <c r="BE90" s="491">
        <f t="shared" si="67"/>
        <v>130.20000000000002</v>
      </c>
      <c r="BF90" s="248"/>
      <c r="BG90" s="217">
        <f t="shared" si="59"/>
        <v>0</v>
      </c>
      <c r="BH90" s="491">
        <f t="shared" si="58"/>
        <v>136.4</v>
      </c>
      <c r="BI90" s="103"/>
      <c r="BJ90" s="51">
        <f t="shared" si="68"/>
        <v>0</v>
      </c>
      <c r="BK90" s="491">
        <f t="shared" si="69"/>
        <v>142.6</v>
      </c>
      <c r="BL90" s="103"/>
      <c r="BM90" s="217">
        <f t="shared" si="70"/>
        <v>0</v>
      </c>
      <c r="BN90" s="491">
        <f t="shared" si="71"/>
        <v>148.79999999999998</v>
      </c>
      <c r="BO90" s="392">
        <f t="shared" si="72"/>
        <v>0</v>
      </c>
      <c r="BP90" s="217">
        <f t="shared" si="73"/>
        <v>0</v>
      </c>
      <c r="BQ90" s="51">
        <f t="shared" si="74"/>
        <v>0</v>
      </c>
      <c r="BR90" s="77">
        <v>831</v>
      </c>
    </row>
    <row r="91" spans="1:70" ht="13" customHeight="1" x14ac:dyDescent="0.15">
      <c r="A91" s="51" t="str">
        <f t="shared" ref="A91" si="76">"BL2"&amp;REPT(0,4-LEN(BR91))&amp;BR91</f>
        <v>BL20827</v>
      </c>
      <c r="B91" s="115" t="s">
        <v>672</v>
      </c>
      <c r="C91" s="509" t="s">
        <v>668</v>
      </c>
      <c r="D91" s="54" t="s">
        <v>5</v>
      </c>
      <c r="E91" s="247"/>
      <c r="F91" s="53" t="s">
        <v>56</v>
      </c>
      <c r="G91" s="53" t="s">
        <v>72</v>
      </c>
      <c r="H91" s="54" t="s">
        <v>73</v>
      </c>
      <c r="I91" s="572" t="s">
        <v>436</v>
      </c>
      <c r="J91" s="590" t="s">
        <v>1062</v>
      </c>
      <c r="K91" s="590" t="s">
        <v>1057</v>
      </c>
      <c r="L91" s="230" t="s">
        <v>1055</v>
      </c>
      <c r="M91" s="55">
        <v>4.5</v>
      </c>
      <c r="N91" s="51">
        <v>5</v>
      </c>
      <c r="O91" s="217"/>
      <c r="P91" s="217"/>
      <c r="Q91" s="56"/>
      <c r="R91" s="57"/>
      <c r="S91" s="58"/>
      <c r="T91" s="59"/>
      <c r="U91" s="60"/>
      <c r="V91" s="61"/>
      <c r="W91" s="62"/>
      <c r="X91" s="63"/>
      <c r="Y91" s="64"/>
      <c r="Z91" s="65"/>
      <c r="AA91" s="66"/>
      <c r="AB91" s="103"/>
      <c r="AC91" s="103"/>
      <c r="AD91" s="220">
        <f t="shared" si="57"/>
        <v>0</v>
      </c>
      <c r="AE91" s="67">
        <f>N91*AD91</f>
        <v>0</v>
      </c>
      <c r="AF91" s="69"/>
      <c r="AG91" s="69"/>
      <c r="AH91" s="70"/>
      <c r="AI91" s="69"/>
      <c r="AJ91" s="69"/>
      <c r="AK91" s="69"/>
      <c r="AL91" s="495"/>
      <c r="AM91" s="489"/>
      <c r="AN91" s="69">
        <v>124</v>
      </c>
      <c r="AO91" s="70"/>
      <c r="AP91" s="70"/>
      <c r="AQ91" s="70"/>
      <c r="AR91" s="69">
        <v>99</v>
      </c>
      <c r="AS91" s="69"/>
      <c r="AT91" s="493"/>
      <c r="AU91" s="494"/>
      <c r="AV91" s="490">
        <f t="shared" si="63"/>
        <v>99</v>
      </c>
      <c r="AW91" s="490">
        <f t="shared" si="64"/>
        <v>99</v>
      </c>
      <c r="AX91" s="71"/>
      <c r="AY91" s="72"/>
      <c r="AZ91" s="73"/>
      <c r="BA91" s="74"/>
      <c r="BB91" s="75"/>
      <c r="BC91" s="52">
        <f t="shared" si="65"/>
        <v>0</v>
      </c>
      <c r="BD91" s="51">
        <f t="shared" si="66"/>
        <v>0</v>
      </c>
      <c r="BE91" s="491">
        <f t="shared" si="67"/>
        <v>103.95</v>
      </c>
      <c r="BF91" s="248"/>
      <c r="BG91" s="217">
        <f t="shared" si="59"/>
        <v>0</v>
      </c>
      <c r="BH91" s="491">
        <f t="shared" si="58"/>
        <v>108.9</v>
      </c>
      <c r="BI91" s="103"/>
      <c r="BJ91" s="51">
        <f t="shared" si="68"/>
        <v>0</v>
      </c>
      <c r="BK91" s="491">
        <f t="shared" si="69"/>
        <v>113.85</v>
      </c>
      <c r="BL91" s="103"/>
      <c r="BM91" s="217">
        <f t="shared" si="70"/>
        <v>0</v>
      </c>
      <c r="BN91" s="491">
        <f t="shared" si="71"/>
        <v>118.8</v>
      </c>
      <c r="BO91" s="392">
        <f t="shared" si="72"/>
        <v>0</v>
      </c>
      <c r="BP91" s="217">
        <f t="shared" si="73"/>
        <v>0</v>
      </c>
      <c r="BQ91" s="51">
        <f t="shared" si="74"/>
        <v>0</v>
      </c>
      <c r="BR91" s="77">
        <v>827</v>
      </c>
    </row>
    <row r="92" spans="1:70" ht="13" customHeight="1" x14ac:dyDescent="0.15">
      <c r="A92" s="51" t="str">
        <f t="shared" ref="A92" si="77">"BL2"&amp;REPT(0,4-LEN(BR92))&amp;BR92</f>
        <v>BL20829</v>
      </c>
      <c r="B92" s="115" t="s">
        <v>672</v>
      </c>
      <c r="C92" s="509" t="s">
        <v>670</v>
      </c>
      <c r="D92" s="54" t="s">
        <v>5</v>
      </c>
      <c r="E92" s="247"/>
      <c r="F92" s="53" t="s">
        <v>63</v>
      </c>
      <c r="G92" s="53" t="s">
        <v>63</v>
      </c>
      <c r="H92" s="54" t="s">
        <v>70</v>
      </c>
      <c r="I92" s="572" t="s">
        <v>436</v>
      </c>
      <c r="J92" s="590" t="s">
        <v>1062</v>
      </c>
      <c r="K92" s="590" t="s">
        <v>1057</v>
      </c>
      <c r="L92" s="230" t="s">
        <v>1055</v>
      </c>
      <c r="M92" s="55">
        <v>1.6</v>
      </c>
      <c r="N92" s="51">
        <v>20</v>
      </c>
      <c r="O92" s="217"/>
      <c r="P92" s="217"/>
      <c r="Q92" s="56"/>
      <c r="R92" s="57"/>
      <c r="S92" s="58"/>
      <c r="T92" s="59"/>
      <c r="U92" s="60"/>
      <c r="V92" s="61"/>
      <c r="W92" s="62"/>
      <c r="X92" s="63"/>
      <c r="Y92" s="64"/>
      <c r="Z92" s="65"/>
      <c r="AA92" s="66"/>
      <c r="AB92" s="103"/>
      <c r="AC92" s="103"/>
      <c r="AD92" s="220">
        <f t="shared" si="57"/>
        <v>0</v>
      </c>
      <c r="AE92" s="67">
        <f t="shared" ref="AE92" si="78">N92*AD92</f>
        <v>0</v>
      </c>
      <c r="AF92" s="69"/>
      <c r="AG92" s="69"/>
      <c r="AH92" s="70"/>
      <c r="AI92" s="69"/>
      <c r="AJ92" s="69"/>
      <c r="AK92" s="69"/>
      <c r="AL92" s="495"/>
      <c r="AM92" s="489"/>
      <c r="AN92" s="69">
        <v>124</v>
      </c>
      <c r="AO92" s="70"/>
      <c r="AP92" s="70"/>
      <c r="AQ92" s="70"/>
      <c r="AR92" s="69">
        <v>99</v>
      </c>
      <c r="AS92" s="69"/>
      <c r="AT92" s="493"/>
      <c r="AU92" s="494"/>
      <c r="AV92" s="490">
        <f t="shared" si="63"/>
        <v>99</v>
      </c>
      <c r="AW92" s="490">
        <f t="shared" si="64"/>
        <v>99</v>
      </c>
      <c r="AX92" s="71"/>
      <c r="AY92" s="72"/>
      <c r="AZ92" s="73"/>
      <c r="BA92" s="74"/>
      <c r="BB92" s="75"/>
      <c r="BC92" s="52">
        <f t="shared" si="65"/>
        <v>0</v>
      </c>
      <c r="BD92" s="51">
        <f t="shared" si="66"/>
        <v>0</v>
      </c>
      <c r="BE92" s="491">
        <f t="shared" si="67"/>
        <v>103.95</v>
      </c>
      <c r="BF92" s="248"/>
      <c r="BG92" s="217">
        <f t="shared" si="59"/>
        <v>0</v>
      </c>
      <c r="BH92" s="491">
        <f t="shared" si="58"/>
        <v>108.9</v>
      </c>
      <c r="BI92" s="103"/>
      <c r="BJ92" s="51">
        <f t="shared" si="68"/>
        <v>0</v>
      </c>
      <c r="BK92" s="491">
        <f t="shared" si="69"/>
        <v>113.85</v>
      </c>
      <c r="BL92" s="103"/>
      <c r="BM92" s="217">
        <f t="shared" si="70"/>
        <v>0</v>
      </c>
      <c r="BN92" s="491">
        <f t="shared" si="71"/>
        <v>118.8</v>
      </c>
      <c r="BO92" s="392">
        <f t="shared" si="72"/>
        <v>0</v>
      </c>
      <c r="BP92" s="217">
        <f t="shared" si="73"/>
        <v>0</v>
      </c>
      <c r="BQ92" s="51">
        <f t="shared" si="74"/>
        <v>0</v>
      </c>
      <c r="BR92" s="77">
        <v>829</v>
      </c>
    </row>
    <row r="93" spans="1:70" ht="13" customHeight="1" x14ac:dyDescent="0.15">
      <c r="A93" s="51" t="str">
        <f>"BL2"&amp;REPT(0,4-LEN(BR93))&amp;BR93</f>
        <v>BL20714</v>
      </c>
      <c r="B93" s="115" t="s">
        <v>672</v>
      </c>
      <c r="C93" s="509" t="s">
        <v>669</v>
      </c>
      <c r="D93" s="54" t="s">
        <v>5</v>
      </c>
      <c r="E93" s="247"/>
      <c r="F93" s="53" t="s">
        <v>63</v>
      </c>
      <c r="G93" s="53" t="s">
        <v>63</v>
      </c>
      <c r="H93" s="54" t="s">
        <v>70</v>
      </c>
      <c r="I93" s="572" t="s">
        <v>436</v>
      </c>
      <c r="J93" s="590" t="s">
        <v>1062</v>
      </c>
      <c r="K93" s="590" t="s">
        <v>1057</v>
      </c>
      <c r="L93" s="230" t="s">
        <v>1055</v>
      </c>
      <c r="M93" s="55">
        <v>1.9</v>
      </c>
      <c r="N93" s="51">
        <v>15</v>
      </c>
      <c r="O93" s="217"/>
      <c r="P93" s="217"/>
      <c r="Q93" s="56"/>
      <c r="R93" s="57"/>
      <c r="S93" s="58"/>
      <c r="T93" s="59"/>
      <c r="U93" s="60"/>
      <c r="V93" s="61"/>
      <c r="W93" s="62"/>
      <c r="X93" s="63"/>
      <c r="Y93" s="64"/>
      <c r="Z93" s="65"/>
      <c r="AA93" s="66"/>
      <c r="AB93" s="103"/>
      <c r="AC93" s="103"/>
      <c r="AD93" s="220">
        <f t="shared" si="57"/>
        <v>0</v>
      </c>
      <c r="AE93" s="67">
        <f>N93*AD93</f>
        <v>0</v>
      </c>
      <c r="AF93" s="69"/>
      <c r="AG93" s="69"/>
      <c r="AH93" s="70"/>
      <c r="AI93" s="69"/>
      <c r="AJ93" s="69"/>
      <c r="AK93" s="69"/>
      <c r="AL93" s="495"/>
      <c r="AM93" s="489"/>
      <c r="AN93" s="69">
        <v>109</v>
      </c>
      <c r="AO93" s="70"/>
      <c r="AP93" s="70"/>
      <c r="AQ93" s="70"/>
      <c r="AR93" s="69">
        <v>89</v>
      </c>
      <c r="AS93" s="69"/>
      <c r="AT93" s="493"/>
      <c r="AU93" s="494"/>
      <c r="AV93" s="490">
        <f t="shared" si="63"/>
        <v>89</v>
      </c>
      <c r="AW93" s="490">
        <f t="shared" si="64"/>
        <v>89</v>
      </c>
      <c r="AX93" s="71"/>
      <c r="AY93" s="72"/>
      <c r="AZ93" s="73"/>
      <c r="BA93" s="74"/>
      <c r="BB93" s="75"/>
      <c r="BC93" s="52">
        <f t="shared" si="65"/>
        <v>0</v>
      </c>
      <c r="BD93" s="51">
        <f t="shared" si="66"/>
        <v>0</v>
      </c>
      <c r="BE93" s="491">
        <f t="shared" si="67"/>
        <v>93.45</v>
      </c>
      <c r="BF93" s="248"/>
      <c r="BG93" s="217">
        <f t="shared" si="59"/>
        <v>0</v>
      </c>
      <c r="BH93" s="491">
        <f t="shared" si="58"/>
        <v>97.9</v>
      </c>
      <c r="BI93" s="103"/>
      <c r="BJ93" s="51">
        <f t="shared" si="68"/>
        <v>0</v>
      </c>
      <c r="BK93" s="491">
        <f t="shared" si="69"/>
        <v>102.35</v>
      </c>
      <c r="BL93" s="103"/>
      <c r="BM93" s="217">
        <f t="shared" si="70"/>
        <v>0</v>
      </c>
      <c r="BN93" s="491">
        <f t="shared" si="71"/>
        <v>106.8</v>
      </c>
      <c r="BO93" s="392">
        <f t="shared" si="72"/>
        <v>0</v>
      </c>
      <c r="BP93" s="217">
        <f t="shared" si="73"/>
        <v>0</v>
      </c>
      <c r="BQ93" s="51">
        <f t="shared" si="74"/>
        <v>0</v>
      </c>
      <c r="BR93" s="77">
        <v>714</v>
      </c>
    </row>
    <row r="94" spans="1:70" ht="13" customHeight="1" x14ac:dyDescent="0.15">
      <c r="A94" s="51" t="str">
        <f t="shared" ref="A94" si="79">"BL2"&amp;REPT(0,4-LEN(BR94))&amp;BR94</f>
        <v>BL20828</v>
      </c>
      <c r="B94" s="115" t="s">
        <v>672</v>
      </c>
      <c r="C94" s="509" t="s">
        <v>671</v>
      </c>
      <c r="D94" s="54" t="s">
        <v>5</v>
      </c>
      <c r="E94" s="247"/>
      <c r="F94" s="53" t="s">
        <v>325</v>
      </c>
      <c r="G94" s="54" t="s">
        <v>86</v>
      </c>
      <c r="H94" s="54" t="s">
        <v>73</v>
      </c>
      <c r="I94" s="572" t="s">
        <v>436</v>
      </c>
      <c r="J94" s="590" t="s">
        <v>1062</v>
      </c>
      <c r="K94" s="590" t="s">
        <v>1057</v>
      </c>
      <c r="L94" s="230" t="s">
        <v>1055</v>
      </c>
      <c r="M94" s="55">
        <v>1.8959999999999999</v>
      </c>
      <c r="N94" s="51">
        <v>10</v>
      </c>
      <c r="O94" s="217"/>
      <c r="P94" s="217"/>
      <c r="Q94" s="56"/>
      <c r="R94" s="57"/>
      <c r="S94" s="58"/>
      <c r="T94" s="59"/>
      <c r="U94" s="60"/>
      <c r="V94" s="61"/>
      <c r="W94" s="62"/>
      <c r="X94" s="63"/>
      <c r="Y94" s="64"/>
      <c r="Z94" s="65"/>
      <c r="AA94" s="66"/>
      <c r="AB94" s="103"/>
      <c r="AC94" s="103"/>
      <c r="AD94" s="220">
        <f t="shared" si="57"/>
        <v>0</v>
      </c>
      <c r="AE94" s="67">
        <f t="shared" ref="AE94" si="80">N94*AD94</f>
        <v>0</v>
      </c>
      <c r="AF94" s="69"/>
      <c r="AG94" s="69"/>
      <c r="AH94" s="70"/>
      <c r="AI94" s="69"/>
      <c r="AJ94" s="69"/>
      <c r="AK94" s="69"/>
      <c r="AL94" s="495"/>
      <c r="AM94" s="489"/>
      <c r="AN94" s="69">
        <v>84</v>
      </c>
      <c r="AO94" s="70"/>
      <c r="AP94" s="70"/>
      <c r="AQ94" s="70"/>
      <c r="AR94" s="69">
        <v>69</v>
      </c>
      <c r="AS94" s="69"/>
      <c r="AT94" s="493"/>
      <c r="AU94" s="494"/>
      <c r="AV94" s="490">
        <f t="shared" si="63"/>
        <v>69</v>
      </c>
      <c r="AW94" s="490">
        <f t="shared" si="64"/>
        <v>69</v>
      </c>
      <c r="AX94" s="71"/>
      <c r="AY94" s="72"/>
      <c r="AZ94" s="73"/>
      <c r="BA94" s="74"/>
      <c r="BB94" s="75"/>
      <c r="BC94" s="52">
        <f t="shared" si="65"/>
        <v>0</v>
      </c>
      <c r="BD94" s="51">
        <f t="shared" si="66"/>
        <v>0</v>
      </c>
      <c r="BE94" s="491">
        <f t="shared" si="67"/>
        <v>72.45</v>
      </c>
      <c r="BF94" s="248"/>
      <c r="BG94" s="217">
        <f t="shared" si="59"/>
        <v>0</v>
      </c>
      <c r="BH94" s="491">
        <f t="shared" si="58"/>
        <v>75.900000000000006</v>
      </c>
      <c r="BI94" s="103"/>
      <c r="BJ94" s="51">
        <f t="shared" si="68"/>
        <v>0</v>
      </c>
      <c r="BK94" s="491">
        <f t="shared" si="69"/>
        <v>79.349999999999994</v>
      </c>
      <c r="BL94" s="103"/>
      <c r="BM94" s="217">
        <f t="shared" si="70"/>
        <v>0</v>
      </c>
      <c r="BN94" s="491">
        <f t="shared" si="71"/>
        <v>82.8</v>
      </c>
      <c r="BO94" s="392">
        <f t="shared" si="72"/>
        <v>0</v>
      </c>
      <c r="BP94" s="217">
        <f t="shared" si="73"/>
        <v>0</v>
      </c>
      <c r="BQ94" s="51">
        <f t="shared" si="74"/>
        <v>0</v>
      </c>
      <c r="BR94" s="77">
        <v>828</v>
      </c>
    </row>
    <row r="95" spans="1:70" ht="13" customHeight="1" x14ac:dyDescent="0.15">
      <c r="A95" s="51" t="str">
        <f t="shared" si="62"/>
        <v>BL20542</v>
      </c>
      <c r="B95" s="115" t="s">
        <v>526</v>
      </c>
      <c r="C95" s="509" t="s">
        <v>589</v>
      </c>
      <c r="D95" s="54" t="s">
        <v>5</v>
      </c>
      <c r="E95" s="247"/>
      <c r="F95" s="53" t="s">
        <v>68</v>
      </c>
      <c r="G95" s="54" t="s">
        <v>69</v>
      </c>
      <c r="H95" s="54" t="s">
        <v>70</v>
      </c>
      <c r="I95" s="572" t="s">
        <v>436</v>
      </c>
      <c r="J95" s="590" t="s">
        <v>1062</v>
      </c>
      <c r="K95" s="590" t="s">
        <v>1057</v>
      </c>
      <c r="L95" s="230" t="s">
        <v>1055</v>
      </c>
      <c r="M95" s="55">
        <v>4.3</v>
      </c>
      <c r="N95" s="51">
        <v>20</v>
      </c>
      <c r="O95" s="217"/>
      <c r="P95" s="217"/>
      <c r="Q95" s="56"/>
      <c r="R95" s="57"/>
      <c r="S95" s="58"/>
      <c r="T95" s="59"/>
      <c r="U95" s="60"/>
      <c r="V95" s="61"/>
      <c r="W95" s="62"/>
      <c r="X95" s="63"/>
      <c r="Y95" s="64"/>
      <c r="Z95" s="65"/>
      <c r="AA95" s="66"/>
      <c r="AB95" s="103"/>
      <c r="AC95" s="103"/>
      <c r="AD95" s="220">
        <f t="shared" si="57"/>
        <v>0</v>
      </c>
      <c r="AE95" s="67">
        <f t="shared" ref="AE95:AE112" si="81">N95*AD95</f>
        <v>0</v>
      </c>
      <c r="AF95" s="69"/>
      <c r="AG95" s="69"/>
      <c r="AH95" s="70"/>
      <c r="AI95" s="69"/>
      <c r="AJ95" s="69"/>
      <c r="AK95" s="69"/>
      <c r="AL95" s="495"/>
      <c r="AM95" s="489"/>
      <c r="AN95" s="69">
        <v>154</v>
      </c>
      <c r="AO95" s="70"/>
      <c r="AP95" s="70"/>
      <c r="AQ95" s="70"/>
      <c r="AR95" s="69">
        <v>124</v>
      </c>
      <c r="AS95" s="69"/>
      <c r="AT95" s="493"/>
      <c r="AU95" s="494"/>
      <c r="AV95" s="490">
        <f t="shared" si="63"/>
        <v>124</v>
      </c>
      <c r="AW95" s="490">
        <f t="shared" si="64"/>
        <v>124</v>
      </c>
      <c r="AX95" s="71"/>
      <c r="AY95" s="72"/>
      <c r="AZ95" s="73"/>
      <c r="BA95" s="74"/>
      <c r="BB95" s="75"/>
      <c r="BC95" s="52">
        <f t="shared" si="65"/>
        <v>0</v>
      </c>
      <c r="BD95" s="51">
        <f t="shared" si="66"/>
        <v>0</v>
      </c>
      <c r="BE95" s="491">
        <f t="shared" si="67"/>
        <v>130.20000000000002</v>
      </c>
      <c r="BF95" s="248"/>
      <c r="BG95" s="217">
        <f t="shared" si="59"/>
        <v>0</v>
      </c>
      <c r="BH95" s="491">
        <f t="shared" si="58"/>
        <v>136.4</v>
      </c>
      <c r="BI95" s="103"/>
      <c r="BJ95" s="51">
        <f t="shared" si="68"/>
        <v>0</v>
      </c>
      <c r="BK95" s="491">
        <f t="shared" si="69"/>
        <v>142.6</v>
      </c>
      <c r="BL95" s="103"/>
      <c r="BM95" s="217">
        <f t="shared" si="70"/>
        <v>0</v>
      </c>
      <c r="BN95" s="491">
        <f t="shared" si="71"/>
        <v>148.79999999999998</v>
      </c>
      <c r="BO95" s="392">
        <f t="shared" si="72"/>
        <v>0</v>
      </c>
      <c r="BP95" s="217">
        <f t="shared" si="73"/>
        <v>0</v>
      </c>
      <c r="BQ95" s="51">
        <f t="shared" si="74"/>
        <v>0</v>
      </c>
      <c r="BR95" s="77">
        <v>542</v>
      </c>
    </row>
    <row r="96" spans="1:70" ht="13" customHeight="1" x14ac:dyDescent="0.15">
      <c r="A96" s="51" t="str">
        <f t="shared" si="62"/>
        <v>BL20713</v>
      </c>
      <c r="B96" s="115" t="s">
        <v>526</v>
      </c>
      <c r="C96" s="509" t="s">
        <v>590</v>
      </c>
      <c r="D96" s="54" t="s">
        <v>5</v>
      </c>
      <c r="E96" s="247"/>
      <c r="F96" s="53" t="s">
        <v>311</v>
      </c>
      <c r="G96" s="54" t="s">
        <v>69</v>
      </c>
      <c r="H96" s="54" t="s">
        <v>70</v>
      </c>
      <c r="I96" s="572" t="s">
        <v>436</v>
      </c>
      <c r="J96" s="590" t="s">
        <v>1062</v>
      </c>
      <c r="K96" s="590" t="s">
        <v>1057</v>
      </c>
      <c r="L96" s="230" t="s">
        <v>1055</v>
      </c>
      <c r="M96" s="55">
        <v>1.6</v>
      </c>
      <c r="N96" s="51">
        <v>10</v>
      </c>
      <c r="O96" s="217"/>
      <c r="P96" s="217"/>
      <c r="Q96" s="56"/>
      <c r="R96" s="57"/>
      <c r="S96" s="58"/>
      <c r="T96" s="59"/>
      <c r="U96" s="60"/>
      <c r="V96" s="61"/>
      <c r="W96" s="62"/>
      <c r="X96" s="63"/>
      <c r="Y96" s="64"/>
      <c r="Z96" s="65"/>
      <c r="AA96" s="66"/>
      <c r="AB96" s="103"/>
      <c r="AC96" s="103"/>
      <c r="AD96" s="220">
        <f t="shared" si="57"/>
        <v>0</v>
      </c>
      <c r="AE96" s="67">
        <f t="shared" si="81"/>
        <v>0</v>
      </c>
      <c r="AF96" s="69"/>
      <c r="AG96" s="69"/>
      <c r="AH96" s="70"/>
      <c r="AI96" s="69"/>
      <c r="AJ96" s="69"/>
      <c r="AK96" s="69"/>
      <c r="AL96" s="495"/>
      <c r="AM96" s="489"/>
      <c r="AN96" s="69">
        <v>94</v>
      </c>
      <c r="AO96" s="70"/>
      <c r="AP96" s="70"/>
      <c r="AQ96" s="70"/>
      <c r="AR96" s="69">
        <v>74</v>
      </c>
      <c r="AS96" s="69"/>
      <c r="AT96" s="493"/>
      <c r="AU96" s="494"/>
      <c r="AV96" s="490">
        <f t="shared" si="63"/>
        <v>74</v>
      </c>
      <c r="AW96" s="490">
        <f t="shared" si="64"/>
        <v>74</v>
      </c>
      <c r="AX96" s="71"/>
      <c r="AY96" s="72"/>
      <c r="AZ96" s="73"/>
      <c r="BA96" s="74"/>
      <c r="BB96" s="75"/>
      <c r="BC96" s="52">
        <f t="shared" si="65"/>
        <v>0</v>
      </c>
      <c r="BD96" s="51">
        <f t="shared" si="66"/>
        <v>0</v>
      </c>
      <c r="BE96" s="491">
        <f t="shared" si="67"/>
        <v>77.7</v>
      </c>
      <c r="BF96" s="248"/>
      <c r="BG96" s="217">
        <f t="shared" si="59"/>
        <v>0</v>
      </c>
      <c r="BH96" s="491">
        <f t="shared" si="58"/>
        <v>81.400000000000006</v>
      </c>
      <c r="BI96" s="103"/>
      <c r="BJ96" s="51">
        <f t="shared" si="68"/>
        <v>0</v>
      </c>
      <c r="BK96" s="491">
        <f t="shared" si="69"/>
        <v>85.1</v>
      </c>
      <c r="BL96" s="103"/>
      <c r="BM96" s="217">
        <f t="shared" si="70"/>
        <v>0</v>
      </c>
      <c r="BN96" s="491">
        <f t="shared" si="71"/>
        <v>88.8</v>
      </c>
      <c r="BO96" s="392">
        <f t="shared" si="72"/>
        <v>0</v>
      </c>
      <c r="BP96" s="217">
        <f t="shared" si="73"/>
        <v>0</v>
      </c>
      <c r="BQ96" s="51">
        <f t="shared" si="74"/>
        <v>0</v>
      </c>
      <c r="BR96" s="77">
        <v>713</v>
      </c>
    </row>
    <row r="97" spans="1:70" ht="13" customHeight="1" x14ac:dyDescent="0.15">
      <c r="A97" s="51" t="str">
        <f>"BL2"&amp;REPT(0,4-LEN(BR97))&amp;BR97</f>
        <v>BL20544</v>
      </c>
      <c r="B97" s="115" t="s">
        <v>526</v>
      </c>
      <c r="C97" s="509" t="s">
        <v>591</v>
      </c>
      <c r="D97" s="54" t="s">
        <v>5</v>
      </c>
      <c r="E97" s="247"/>
      <c r="F97" s="53" t="s">
        <v>54</v>
      </c>
      <c r="G97" s="54" t="s">
        <v>69</v>
      </c>
      <c r="H97" s="54" t="s">
        <v>75</v>
      </c>
      <c r="I97" s="572" t="s">
        <v>436</v>
      </c>
      <c r="J97" s="590" t="s">
        <v>1062</v>
      </c>
      <c r="K97" s="590" t="s">
        <v>1057</v>
      </c>
      <c r="L97" s="230" t="s">
        <v>1055</v>
      </c>
      <c r="M97" s="55">
        <v>8.5150000000000006</v>
      </c>
      <c r="N97" s="51">
        <v>10</v>
      </c>
      <c r="O97" s="217"/>
      <c r="P97" s="217"/>
      <c r="Q97" s="56"/>
      <c r="R97" s="57"/>
      <c r="S97" s="58"/>
      <c r="T97" s="59"/>
      <c r="U97" s="60"/>
      <c r="V97" s="61"/>
      <c r="W97" s="62"/>
      <c r="X97" s="63"/>
      <c r="Y97" s="64"/>
      <c r="Z97" s="65"/>
      <c r="AA97" s="66"/>
      <c r="AB97" s="103"/>
      <c r="AC97" s="103"/>
      <c r="AD97" s="220">
        <f t="shared" si="57"/>
        <v>0</v>
      </c>
      <c r="AE97" s="67">
        <f>N97*AD97</f>
        <v>0</v>
      </c>
      <c r="AF97" s="69"/>
      <c r="AG97" s="69"/>
      <c r="AH97" s="70"/>
      <c r="AI97" s="69"/>
      <c r="AJ97" s="69"/>
      <c r="AK97" s="69"/>
      <c r="AL97" s="495"/>
      <c r="AM97" s="489"/>
      <c r="AN97" s="69">
        <v>214</v>
      </c>
      <c r="AO97" s="70"/>
      <c r="AP97" s="70"/>
      <c r="AQ97" s="70"/>
      <c r="AR97" s="69">
        <v>174</v>
      </c>
      <c r="AS97" s="69"/>
      <c r="AT97" s="493"/>
      <c r="AU97" s="494"/>
      <c r="AV97" s="490">
        <f t="shared" si="63"/>
        <v>174</v>
      </c>
      <c r="AW97" s="490">
        <f t="shared" si="64"/>
        <v>174</v>
      </c>
      <c r="AX97" s="71"/>
      <c r="AY97" s="72"/>
      <c r="AZ97" s="73"/>
      <c r="BA97" s="74"/>
      <c r="BB97" s="75"/>
      <c r="BC97" s="52">
        <f t="shared" si="65"/>
        <v>0</v>
      </c>
      <c r="BD97" s="51">
        <f t="shared" si="66"/>
        <v>0</v>
      </c>
      <c r="BE97" s="491">
        <f t="shared" si="67"/>
        <v>182.70000000000002</v>
      </c>
      <c r="BF97" s="248"/>
      <c r="BG97" s="217">
        <f t="shared" si="59"/>
        <v>0</v>
      </c>
      <c r="BH97" s="491">
        <f t="shared" si="58"/>
        <v>191.4</v>
      </c>
      <c r="BI97" s="103"/>
      <c r="BJ97" s="51">
        <f t="shared" si="68"/>
        <v>0</v>
      </c>
      <c r="BK97" s="491">
        <f t="shared" si="69"/>
        <v>200.1</v>
      </c>
      <c r="BL97" s="103"/>
      <c r="BM97" s="217">
        <f t="shared" si="70"/>
        <v>0</v>
      </c>
      <c r="BN97" s="491">
        <f t="shared" si="71"/>
        <v>208.79999999999998</v>
      </c>
      <c r="BO97" s="392">
        <f t="shared" si="72"/>
        <v>0</v>
      </c>
      <c r="BP97" s="217">
        <f t="shared" si="73"/>
        <v>0</v>
      </c>
      <c r="BQ97" s="51">
        <f t="shared" si="74"/>
        <v>0</v>
      </c>
      <c r="BR97" s="77">
        <v>544</v>
      </c>
    </row>
    <row r="98" spans="1:70" ht="13" customHeight="1" x14ac:dyDescent="0.15">
      <c r="A98" s="51" t="str">
        <f t="shared" si="62"/>
        <v>BL20543</v>
      </c>
      <c r="B98" s="115" t="s">
        <v>526</v>
      </c>
      <c r="C98" s="509" t="s">
        <v>592</v>
      </c>
      <c r="D98" s="54" t="s">
        <v>5</v>
      </c>
      <c r="E98" s="247"/>
      <c r="F98" s="53" t="s">
        <v>54</v>
      </c>
      <c r="G98" s="53" t="s">
        <v>72</v>
      </c>
      <c r="H98" s="54" t="s">
        <v>75</v>
      </c>
      <c r="I98" s="572" t="s">
        <v>436</v>
      </c>
      <c r="J98" s="590" t="s">
        <v>1062</v>
      </c>
      <c r="K98" s="590" t="s">
        <v>1057</v>
      </c>
      <c r="L98" s="230" t="s">
        <v>1055</v>
      </c>
      <c r="M98" s="55">
        <v>18.32</v>
      </c>
      <c r="N98" s="51">
        <v>10</v>
      </c>
      <c r="O98" s="217"/>
      <c r="P98" s="217"/>
      <c r="Q98" s="56"/>
      <c r="R98" s="57"/>
      <c r="S98" s="58"/>
      <c r="T98" s="59"/>
      <c r="U98" s="60"/>
      <c r="V98" s="61"/>
      <c r="W98" s="62"/>
      <c r="X98" s="63"/>
      <c r="Y98" s="64"/>
      <c r="Z98" s="65"/>
      <c r="AA98" s="66"/>
      <c r="AB98" s="103"/>
      <c r="AC98" s="103"/>
      <c r="AD98" s="220">
        <f t="shared" si="57"/>
        <v>0</v>
      </c>
      <c r="AE98" s="67">
        <f t="shared" si="81"/>
        <v>0</v>
      </c>
      <c r="AF98" s="69"/>
      <c r="AG98" s="69"/>
      <c r="AH98" s="70"/>
      <c r="AI98" s="69"/>
      <c r="AJ98" s="69"/>
      <c r="AK98" s="69"/>
      <c r="AL98" s="495"/>
      <c r="AM98" s="489"/>
      <c r="AN98" s="69">
        <v>344</v>
      </c>
      <c r="AO98" s="70"/>
      <c r="AP98" s="70"/>
      <c r="AQ98" s="70"/>
      <c r="AR98" s="69">
        <v>279</v>
      </c>
      <c r="AS98" s="69"/>
      <c r="AT98" s="493"/>
      <c r="AU98" s="494"/>
      <c r="AV98" s="490">
        <f t="shared" si="63"/>
        <v>279</v>
      </c>
      <c r="AW98" s="490">
        <f t="shared" si="64"/>
        <v>279</v>
      </c>
      <c r="AX98" s="71"/>
      <c r="AY98" s="72"/>
      <c r="AZ98" s="73"/>
      <c r="BA98" s="74"/>
      <c r="BB98" s="75"/>
      <c r="BC98" s="52">
        <f t="shared" si="65"/>
        <v>0</v>
      </c>
      <c r="BD98" s="51">
        <f t="shared" si="66"/>
        <v>0</v>
      </c>
      <c r="BE98" s="491">
        <f t="shared" si="67"/>
        <v>292.95</v>
      </c>
      <c r="BF98" s="248"/>
      <c r="BG98" s="217">
        <f t="shared" si="59"/>
        <v>0</v>
      </c>
      <c r="BH98" s="491">
        <f t="shared" si="58"/>
        <v>306.90000000000003</v>
      </c>
      <c r="BI98" s="103"/>
      <c r="BJ98" s="51">
        <f t="shared" si="68"/>
        <v>0</v>
      </c>
      <c r="BK98" s="491">
        <f t="shared" si="69"/>
        <v>320.84999999999997</v>
      </c>
      <c r="BL98" s="103"/>
      <c r="BM98" s="217">
        <f t="shared" si="70"/>
        <v>0</v>
      </c>
      <c r="BN98" s="491">
        <f t="shared" si="71"/>
        <v>334.8</v>
      </c>
      <c r="BO98" s="392">
        <f t="shared" si="72"/>
        <v>0</v>
      </c>
      <c r="BP98" s="217">
        <f t="shared" si="73"/>
        <v>0</v>
      </c>
      <c r="BQ98" s="51">
        <f t="shared" si="74"/>
        <v>0</v>
      </c>
      <c r="BR98" s="77">
        <v>543</v>
      </c>
    </row>
    <row r="99" spans="1:70" ht="13" customHeight="1" x14ac:dyDescent="0.15">
      <c r="A99" s="51" t="str">
        <f t="shared" ref="A99:A105" si="82">"BL2"&amp;REPT(0,4-LEN(BR99))&amp;BR99</f>
        <v>BL20547</v>
      </c>
      <c r="B99" s="115" t="s">
        <v>526</v>
      </c>
      <c r="C99" s="509" t="s">
        <v>593</v>
      </c>
      <c r="D99" s="54" t="s">
        <v>5</v>
      </c>
      <c r="E99" s="247"/>
      <c r="F99" s="53" t="s">
        <v>54</v>
      </c>
      <c r="G99" s="53" t="s">
        <v>83</v>
      </c>
      <c r="H99" s="54" t="s">
        <v>70</v>
      </c>
      <c r="I99" s="572" t="s">
        <v>436</v>
      </c>
      <c r="J99" s="590" t="s">
        <v>1062</v>
      </c>
      <c r="K99" s="590" t="s">
        <v>1057</v>
      </c>
      <c r="L99" s="230" t="s">
        <v>1055</v>
      </c>
      <c r="M99" s="55">
        <v>20.145</v>
      </c>
      <c r="N99" s="51">
        <v>10</v>
      </c>
      <c r="O99" s="217"/>
      <c r="P99" s="217"/>
      <c r="Q99" s="56"/>
      <c r="R99" s="57"/>
      <c r="S99" s="58"/>
      <c r="T99" s="59"/>
      <c r="U99" s="60"/>
      <c r="V99" s="61"/>
      <c r="W99" s="62"/>
      <c r="X99" s="63"/>
      <c r="Y99" s="64"/>
      <c r="Z99" s="65"/>
      <c r="AA99" s="66"/>
      <c r="AB99" s="103"/>
      <c r="AC99" s="103"/>
      <c r="AD99" s="220">
        <f t="shared" si="57"/>
        <v>0</v>
      </c>
      <c r="AE99" s="67">
        <f t="shared" ref="AE99:AE106" si="83">N99*AD99</f>
        <v>0</v>
      </c>
      <c r="AF99" s="69"/>
      <c r="AG99" s="69"/>
      <c r="AH99" s="70"/>
      <c r="AI99" s="69"/>
      <c r="AJ99" s="69"/>
      <c r="AK99" s="69"/>
      <c r="AL99" s="495"/>
      <c r="AM99" s="489"/>
      <c r="AN99" s="69">
        <v>364</v>
      </c>
      <c r="AO99" s="70"/>
      <c r="AP99" s="70"/>
      <c r="AQ99" s="70"/>
      <c r="AR99" s="69">
        <v>299</v>
      </c>
      <c r="AS99" s="69"/>
      <c r="AT99" s="493"/>
      <c r="AU99" s="494"/>
      <c r="AV99" s="490">
        <f t="shared" si="63"/>
        <v>299</v>
      </c>
      <c r="AW99" s="490">
        <f t="shared" si="64"/>
        <v>299</v>
      </c>
      <c r="AX99" s="71"/>
      <c r="AY99" s="72"/>
      <c r="AZ99" s="73"/>
      <c r="BA99" s="74"/>
      <c r="BB99" s="75"/>
      <c r="BC99" s="52">
        <f t="shared" si="65"/>
        <v>0</v>
      </c>
      <c r="BD99" s="51">
        <f t="shared" si="66"/>
        <v>0</v>
      </c>
      <c r="BE99" s="491">
        <f t="shared" si="67"/>
        <v>313.95</v>
      </c>
      <c r="BF99" s="248"/>
      <c r="BG99" s="217">
        <f t="shared" si="59"/>
        <v>0</v>
      </c>
      <c r="BH99" s="491">
        <f t="shared" si="58"/>
        <v>328.90000000000003</v>
      </c>
      <c r="BI99" s="103"/>
      <c r="BJ99" s="51">
        <f t="shared" si="68"/>
        <v>0</v>
      </c>
      <c r="BK99" s="491">
        <f t="shared" si="69"/>
        <v>343.84999999999997</v>
      </c>
      <c r="BL99" s="103"/>
      <c r="BM99" s="217">
        <f t="shared" si="70"/>
        <v>0</v>
      </c>
      <c r="BN99" s="491">
        <f t="shared" si="71"/>
        <v>358.8</v>
      </c>
      <c r="BO99" s="392">
        <f t="shared" si="72"/>
        <v>0</v>
      </c>
      <c r="BP99" s="217">
        <f t="shared" si="73"/>
        <v>0</v>
      </c>
      <c r="BQ99" s="51">
        <f t="shared" si="74"/>
        <v>0</v>
      </c>
      <c r="BR99" s="77">
        <v>547</v>
      </c>
    </row>
    <row r="100" spans="1:70" ht="13" customHeight="1" x14ac:dyDescent="0.15">
      <c r="A100" s="51" t="str">
        <f t="shared" si="82"/>
        <v>BL20546</v>
      </c>
      <c r="B100" s="115" t="s">
        <v>526</v>
      </c>
      <c r="C100" s="509" t="s">
        <v>594</v>
      </c>
      <c r="D100" s="54" t="s">
        <v>5</v>
      </c>
      <c r="E100" s="247"/>
      <c r="F100" s="53" t="s">
        <v>57</v>
      </c>
      <c r="G100" s="53" t="s">
        <v>83</v>
      </c>
      <c r="H100" s="54" t="s">
        <v>70</v>
      </c>
      <c r="I100" s="572" t="s">
        <v>436</v>
      </c>
      <c r="J100" s="590" t="s">
        <v>1062</v>
      </c>
      <c r="K100" s="590" t="s">
        <v>1057</v>
      </c>
      <c r="L100" s="230" t="s">
        <v>1055</v>
      </c>
      <c r="M100" s="55">
        <v>18.135999999999999</v>
      </c>
      <c r="N100" s="51">
        <v>10</v>
      </c>
      <c r="O100" s="217"/>
      <c r="P100" s="217"/>
      <c r="Q100" s="56"/>
      <c r="R100" s="57"/>
      <c r="S100" s="58"/>
      <c r="T100" s="59"/>
      <c r="U100" s="60"/>
      <c r="V100" s="61"/>
      <c r="W100" s="62"/>
      <c r="X100" s="63"/>
      <c r="Y100" s="64"/>
      <c r="Z100" s="65"/>
      <c r="AA100" s="66"/>
      <c r="AB100" s="103"/>
      <c r="AC100" s="103"/>
      <c r="AD100" s="220">
        <f t="shared" si="57"/>
        <v>0</v>
      </c>
      <c r="AE100" s="67">
        <f t="shared" si="83"/>
        <v>0</v>
      </c>
      <c r="AF100" s="69"/>
      <c r="AG100" s="69"/>
      <c r="AH100" s="70"/>
      <c r="AI100" s="69"/>
      <c r="AJ100" s="69"/>
      <c r="AK100" s="69"/>
      <c r="AL100" s="495"/>
      <c r="AM100" s="489"/>
      <c r="AN100" s="69">
        <v>329</v>
      </c>
      <c r="AO100" s="70"/>
      <c r="AP100" s="70"/>
      <c r="AQ100" s="70"/>
      <c r="AR100" s="69">
        <v>269</v>
      </c>
      <c r="AS100" s="69"/>
      <c r="AT100" s="493"/>
      <c r="AU100" s="494"/>
      <c r="AV100" s="490">
        <f t="shared" si="63"/>
        <v>269</v>
      </c>
      <c r="AW100" s="490">
        <f t="shared" si="64"/>
        <v>269</v>
      </c>
      <c r="AX100" s="71"/>
      <c r="AY100" s="72"/>
      <c r="AZ100" s="73"/>
      <c r="BA100" s="74"/>
      <c r="BB100" s="75"/>
      <c r="BC100" s="52">
        <f t="shared" si="65"/>
        <v>0</v>
      </c>
      <c r="BD100" s="51">
        <f t="shared" si="66"/>
        <v>0</v>
      </c>
      <c r="BE100" s="491">
        <f t="shared" si="67"/>
        <v>282.45</v>
      </c>
      <c r="BF100" s="248"/>
      <c r="BG100" s="217">
        <f t="shared" si="59"/>
        <v>0</v>
      </c>
      <c r="BH100" s="491">
        <f t="shared" si="58"/>
        <v>295.90000000000003</v>
      </c>
      <c r="BI100" s="103"/>
      <c r="BJ100" s="51">
        <f t="shared" si="68"/>
        <v>0</v>
      </c>
      <c r="BK100" s="491">
        <f t="shared" si="69"/>
        <v>309.34999999999997</v>
      </c>
      <c r="BL100" s="103"/>
      <c r="BM100" s="217">
        <f t="shared" si="70"/>
        <v>0</v>
      </c>
      <c r="BN100" s="491">
        <f t="shared" si="71"/>
        <v>322.8</v>
      </c>
      <c r="BO100" s="392">
        <f t="shared" si="72"/>
        <v>0</v>
      </c>
      <c r="BP100" s="217">
        <f t="shared" si="73"/>
        <v>0</v>
      </c>
      <c r="BQ100" s="51">
        <f t="shared" si="74"/>
        <v>0</v>
      </c>
      <c r="BR100" s="77">
        <v>546</v>
      </c>
    </row>
    <row r="101" spans="1:70" ht="13" customHeight="1" x14ac:dyDescent="0.15">
      <c r="A101" s="51" t="str">
        <f t="shared" si="82"/>
        <v>BL20715</v>
      </c>
      <c r="B101" s="115" t="s">
        <v>526</v>
      </c>
      <c r="C101" s="509" t="s">
        <v>595</v>
      </c>
      <c r="D101" s="54" t="s">
        <v>5</v>
      </c>
      <c r="E101" s="247"/>
      <c r="F101" s="53" t="s">
        <v>55</v>
      </c>
      <c r="G101" s="53" t="s">
        <v>83</v>
      </c>
      <c r="H101" s="54" t="s">
        <v>70</v>
      </c>
      <c r="I101" s="572" t="s">
        <v>436</v>
      </c>
      <c r="J101" s="590" t="s">
        <v>1062</v>
      </c>
      <c r="K101" s="590" t="s">
        <v>1057</v>
      </c>
      <c r="L101" s="230" t="s">
        <v>1055</v>
      </c>
      <c r="M101" s="55">
        <v>6.8</v>
      </c>
      <c r="N101" s="51">
        <v>5</v>
      </c>
      <c r="O101" s="217"/>
      <c r="P101" s="217"/>
      <c r="Q101" s="56"/>
      <c r="R101" s="57"/>
      <c r="S101" s="58"/>
      <c r="T101" s="59"/>
      <c r="U101" s="60"/>
      <c r="V101" s="61"/>
      <c r="W101" s="62"/>
      <c r="X101" s="63"/>
      <c r="Y101" s="64"/>
      <c r="Z101" s="65"/>
      <c r="AA101" s="66"/>
      <c r="AB101" s="103"/>
      <c r="AC101" s="103"/>
      <c r="AD101" s="220">
        <f t="shared" si="57"/>
        <v>0</v>
      </c>
      <c r="AE101" s="67">
        <f t="shared" si="83"/>
        <v>0</v>
      </c>
      <c r="AF101" s="69"/>
      <c r="AG101" s="69"/>
      <c r="AH101" s="70"/>
      <c r="AI101" s="69"/>
      <c r="AJ101" s="69"/>
      <c r="AK101" s="69"/>
      <c r="AL101" s="495"/>
      <c r="AM101" s="489"/>
      <c r="AN101" s="69">
        <v>184</v>
      </c>
      <c r="AO101" s="70"/>
      <c r="AP101" s="70"/>
      <c r="AQ101" s="70"/>
      <c r="AR101" s="69">
        <v>149</v>
      </c>
      <c r="AS101" s="69"/>
      <c r="AT101" s="493"/>
      <c r="AU101" s="494"/>
      <c r="AV101" s="490">
        <f t="shared" si="63"/>
        <v>149</v>
      </c>
      <c r="AW101" s="490">
        <f t="shared" si="64"/>
        <v>149</v>
      </c>
      <c r="AX101" s="71"/>
      <c r="AY101" s="72"/>
      <c r="AZ101" s="73"/>
      <c r="BA101" s="74"/>
      <c r="BB101" s="75"/>
      <c r="BC101" s="52">
        <f t="shared" si="65"/>
        <v>0</v>
      </c>
      <c r="BD101" s="51">
        <f t="shared" si="66"/>
        <v>0</v>
      </c>
      <c r="BE101" s="491">
        <f t="shared" si="67"/>
        <v>156.45000000000002</v>
      </c>
      <c r="BF101" s="248"/>
      <c r="BG101" s="217">
        <f t="shared" si="59"/>
        <v>0</v>
      </c>
      <c r="BH101" s="491">
        <f t="shared" si="58"/>
        <v>163.9</v>
      </c>
      <c r="BI101" s="103"/>
      <c r="BJ101" s="51">
        <f t="shared" si="68"/>
        <v>0</v>
      </c>
      <c r="BK101" s="491">
        <f t="shared" si="69"/>
        <v>171.35</v>
      </c>
      <c r="BL101" s="103"/>
      <c r="BM101" s="217">
        <f t="shared" si="70"/>
        <v>0</v>
      </c>
      <c r="BN101" s="491">
        <f t="shared" si="71"/>
        <v>178.79999999999998</v>
      </c>
      <c r="BO101" s="392">
        <f t="shared" si="72"/>
        <v>0</v>
      </c>
      <c r="BP101" s="217">
        <f t="shared" si="73"/>
        <v>0</v>
      </c>
      <c r="BQ101" s="51">
        <f t="shared" si="74"/>
        <v>0</v>
      </c>
      <c r="BR101" s="77">
        <v>715</v>
      </c>
    </row>
    <row r="102" spans="1:70" ht="13" customHeight="1" x14ac:dyDescent="0.15">
      <c r="A102" s="51" t="str">
        <f t="shared" si="82"/>
        <v>BL20735</v>
      </c>
      <c r="B102" s="115" t="s">
        <v>526</v>
      </c>
      <c r="C102" s="509" t="s">
        <v>596</v>
      </c>
      <c r="D102" s="54" t="s">
        <v>5</v>
      </c>
      <c r="E102" s="247"/>
      <c r="F102" s="53" t="s">
        <v>328</v>
      </c>
      <c r="G102" s="53" t="s">
        <v>83</v>
      </c>
      <c r="H102" s="54" t="s">
        <v>70</v>
      </c>
      <c r="I102" s="572" t="s">
        <v>436</v>
      </c>
      <c r="J102" s="590" t="s">
        <v>1062</v>
      </c>
      <c r="K102" s="590" t="s">
        <v>1057</v>
      </c>
      <c r="L102" s="230" t="s">
        <v>1055</v>
      </c>
      <c r="M102" s="55">
        <v>23.966999999999999</v>
      </c>
      <c r="N102" s="51">
        <v>6</v>
      </c>
      <c r="O102" s="217"/>
      <c r="P102" s="217"/>
      <c r="Q102" s="56"/>
      <c r="R102" s="57"/>
      <c r="S102" s="58"/>
      <c r="T102" s="59"/>
      <c r="U102" s="60"/>
      <c r="V102" s="61"/>
      <c r="W102" s="62"/>
      <c r="X102" s="63"/>
      <c r="Y102" s="64"/>
      <c r="Z102" s="65"/>
      <c r="AA102" s="66"/>
      <c r="AB102" s="103"/>
      <c r="AC102" s="103"/>
      <c r="AD102" s="220">
        <f t="shared" si="57"/>
        <v>0</v>
      </c>
      <c r="AE102" s="67">
        <f t="shared" si="83"/>
        <v>0</v>
      </c>
      <c r="AF102" s="69"/>
      <c r="AG102" s="69"/>
      <c r="AH102" s="70"/>
      <c r="AI102" s="69"/>
      <c r="AJ102" s="69"/>
      <c r="AK102" s="69"/>
      <c r="AL102" s="495"/>
      <c r="AM102" s="489"/>
      <c r="AN102" s="69">
        <v>404</v>
      </c>
      <c r="AO102" s="70"/>
      <c r="AP102" s="70"/>
      <c r="AQ102" s="70"/>
      <c r="AR102" s="69">
        <v>329</v>
      </c>
      <c r="AS102" s="69"/>
      <c r="AT102" s="493"/>
      <c r="AU102" s="494"/>
      <c r="AV102" s="490">
        <f t="shared" si="63"/>
        <v>329</v>
      </c>
      <c r="AW102" s="490">
        <f t="shared" si="64"/>
        <v>329</v>
      </c>
      <c r="AX102" s="71"/>
      <c r="AY102" s="72"/>
      <c r="AZ102" s="73"/>
      <c r="BA102" s="74"/>
      <c r="BB102" s="75"/>
      <c r="BC102" s="52">
        <f t="shared" si="65"/>
        <v>0</v>
      </c>
      <c r="BD102" s="51">
        <f t="shared" si="66"/>
        <v>0</v>
      </c>
      <c r="BE102" s="491">
        <f t="shared" si="67"/>
        <v>345.45</v>
      </c>
      <c r="BF102" s="248"/>
      <c r="BG102" s="217">
        <f t="shared" si="59"/>
        <v>0</v>
      </c>
      <c r="BH102" s="491">
        <f t="shared" si="58"/>
        <v>361.90000000000003</v>
      </c>
      <c r="BI102" s="103"/>
      <c r="BJ102" s="51">
        <f t="shared" si="68"/>
        <v>0</v>
      </c>
      <c r="BK102" s="491">
        <f t="shared" si="69"/>
        <v>378.34999999999997</v>
      </c>
      <c r="BL102" s="103"/>
      <c r="BM102" s="217">
        <f t="shared" si="70"/>
        <v>0</v>
      </c>
      <c r="BN102" s="491">
        <f t="shared" si="71"/>
        <v>394.8</v>
      </c>
      <c r="BO102" s="392">
        <f t="shared" si="72"/>
        <v>0</v>
      </c>
      <c r="BP102" s="217">
        <f t="shared" si="73"/>
        <v>0</v>
      </c>
      <c r="BQ102" s="51">
        <f t="shared" si="74"/>
        <v>0</v>
      </c>
      <c r="BR102" s="77">
        <v>735</v>
      </c>
    </row>
    <row r="103" spans="1:70" ht="13" customHeight="1" x14ac:dyDescent="0.15">
      <c r="A103" s="51" t="str">
        <f t="shared" si="82"/>
        <v>BL20737</v>
      </c>
      <c r="B103" s="115" t="s">
        <v>526</v>
      </c>
      <c r="C103" s="509" t="s">
        <v>597</v>
      </c>
      <c r="D103" s="54" t="s">
        <v>5</v>
      </c>
      <c r="E103" s="247"/>
      <c r="F103" s="53" t="s">
        <v>328</v>
      </c>
      <c r="G103" s="53" t="s">
        <v>95</v>
      </c>
      <c r="H103" s="54" t="s">
        <v>70</v>
      </c>
      <c r="I103" s="572" t="s">
        <v>436</v>
      </c>
      <c r="J103" s="590" t="s">
        <v>1062</v>
      </c>
      <c r="K103" s="590" t="s">
        <v>1057</v>
      </c>
      <c r="L103" s="230" t="s">
        <v>1055</v>
      </c>
      <c r="M103" s="55">
        <v>11.731999999999999</v>
      </c>
      <c r="N103" s="51">
        <v>2</v>
      </c>
      <c r="O103" s="217"/>
      <c r="P103" s="217"/>
      <c r="Q103" s="56"/>
      <c r="R103" s="57"/>
      <c r="S103" s="58"/>
      <c r="T103" s="59"/>
      <c r="U103" s="60"/>
      <c r="V103" s="61"/>
      <c r="W103" s="62"/>
      <c r="X103" s="63"/>
      <c r="Y103" s="64"/>
      <c r="Z103" s="65"/>
      <c r="AA103" s="66"/>
      <c r="AB103" s="103"/>
      <c r="AC103" s="103"/>
      <c r="AD103" s="220">
        <f t="shared" si="57"/>
        <v>0</v>
      </c>
      <c r="AE103" s="67">
        <f t="shared" si="83"/>
        <v>0</v>
      </c>
      <c r="AF103" s="69"/>
      <c r="AG103" s="69"/>
      <c r="AH103" s="70"/>
      <c r="AI103" s="69"/>
      <c r="AJ103" s="69"/>
      <c r="AK103" s="69"/>
      <c r="AL103" s="495"/>
      <c r="AM103" s="489"/>
      <c r="AN103" s="69">
        <v>219</v>
      </c>
      <c r="AO103" s="70"/>
      <c r="AP103" s="70"/>
      <c r="AQ103" s="70"/>
      <c r="AR103" s="69">
        <v>179</v>
      </c>
      <c r="AS103" s="69"/>
      <c r="AT103" s="493"/>
      <c r="AU103" s="494"/>
      <c r="AV103" s="490">
        <f t="shared" si="63"/>
        <v>179</v>
      </c>
      <c r="AW103" s="490">
        <f t="shared" si="64"/>
        <v>179</v>
      </c>
      <c r="AX103" s="71"/>
      <c r="AY103" s="72"/>
      <c r="AZ103" s="73"/>
      <c r="BA103" s="74"/>
      <c r="BB103" s="75"/>
      <c r="BC103" s="52">
        <f t="shared" si="65"/>
        <v>0</v>
      </c>
      <c r="BD103" s="51">
        <f t="shared" si="66"/>
        <v>0</v>
      </c>
      <c r="BE103" s="491">
        <f t="shared" si="67"/>
        <v>187.95000000000002</v>
      </c>
      <c r="BF103" s="248"/>
      <c r="BG103" s="217">
        <f t="shared" si="59"/>
        <v>0</v>
      </c>
      <c r="BH103" s="491">
        <f t="shared" si="58"/>
        <v>196.9</v>
      </c>
      <c r="BI103" s="103"/>
      <c r="BJ103" s="51">
        <f t="shared" si="68"/>
        <v>0</v>
      </c>
      <c r="BK103" s="491">
        <f t="shared" si="69"/>
        <v>205.85</v>
      </c>
      <c r="BL103" s="103"/>
      <c r="BM103" s="217">
        <f t="shared" si="70"/>
        <v>0</v>
      </c>
      <c r="BN103" s="491">
        <f t="shared" si="71"/>
        <v>214.79999999999998</v>
      </c>
      <c r="BO103" s="392">
        <f t="shared" si="72"/>
        <v>0</v>
      </c>
      <c r="BP103" s="217">
        <f t="shared" si="73"/>
        <v>0</v>
      </c>
      <c r="BQ103" s="51">
        <f t="shared" si="74"/>
        <v>0</v>
      </c>
      <c r="BR103" s="77">
        <v>737</v>
      </c>
    </row>
    <row r="104" spans="1:70" ht="13" customHeight="1" x14ac:dyDescent="0.15">
      <c r="A104" s="51" t="str">
        <f t="shared" si="82"/>
        <v>BL20712</v>
      </c>
      <c r="B104" s="115" t="s">
        <v>526</v>
      </c>
      <c r="C104" s="509" t="s">
        <v>523</v>
      </c>
      <c r="D104" s="54" t="s">
        <v>5</v>
      </c>
      <c r="E104" s="247"/>
      <c r="F104" s="53" t="s">
        <v>321</v>
      </c>
      <c r="G104" s="53" t="s">
        <v>83</v>
      </c>
      <c r="H104" s="54" t="s">
        <v>75</v>
      </c>
      <c r="I104" s="572" t="s">
        <v>436</v>
      </c>
      <c r="J104" s="590" t="s">
        <v>1062</v>
      </c>
      <c r="K104" s="590" t="s">
        <v>1057</v>
      </c>
      <c r="L104" s="230" t="s">
        <v>1055</v>
      </c>
      <c r="M104" s="55">
        <v>15.2</v>
      </c>
      <c r="N104" s="51">
        <v>3</v>
      </c>
      <c r="O104" s="217"/>
      <c r="P104" s="217"/>
      <c r="Q104" s="56"/>
      <c r="R104" s="57"/>
      <c r="S104" s="58"/>
      <c r="T104" s="59"/>
      <c r="U104" s="60"/>
      <c r="V104" s="61"/>
      <c r="W104" s="62"/>
      <c r="X104" s="63"/>
      <c r="Y104" s="64"/>
      <c r="Z104" s="65"/>
      <c r="AA104" s="66"/>
      <c r="AB104" s="103"/>
      <c r="AC104" s="103"/>
      <c r="AD104" s="220">
        <f t="shared" si="57"/>
        <v>0</v>
      </c>
      <c r="AE104" s="67">
        <f t="shared" si="83"/>
        <v>0</v>
      </c>
      <c r="AF104" s="69"/>
      <c r="AG104" s="69"/>
      <c r="AH104" s="70"/>
      <c r="AI104" s="69"/>
      <c r="AJ104" s="69"/>
      <c r="AK104" s="69"/>
      <c r="AL104" s="495"/>
      <c r="AM104" s="489"/>
      <c r="AN104" s="69">
        <v>329</v>
      </c>
      <c r="AO104" s="70"/>
      <c r="AP104" s="70"/>
      <c r="AQ104" s="70"/>
      <c r="AR104" s="69">
        <v>269</v>
      </c>
      <c r="AS104" s="69"/>
      <c r="AT104" s="493"/>
      <c r="AU104" s="494"/>
      <c r="AV104" s="490">
        <f t="shared" si="63"/>
        <v>269</v>
      </c>
      <c r="AW104" s="490">
        <f t="shared" si="64"/>
        <v>269</v>
      </c>
      <c r="AX104" s="71"/>
      <c r="AY104" s="72"/>
      <c r="AZ104" s="73"/>
      <c r="BA104" s="74"/>
      <c r="BB104" s="75"/>
      <c r="BC104" s="52">
        <f t="shared" si="65"/>
        <v>0</v>
      </c>
      <c r="BD104" s="51">
        <f t="shared" si="66"/>
        <v>0</v>
      </c>
      <c r="BE104" s="491">
        <f t="shared" si="67"/>
        <v>282.45</v>
      </c>
      <c r="BF104" s="248"/>
      <c r="BG104" s="217">
        <f t="shared" si="59"/>
        <v>0</v>
      </c>
      <c r="BH104" s="491">
        <f t="shared" si="58"/>
        <v>295.90000000000003</v>
      </c>
      <c r="BI104" s="103"/>
      <c r="BJ104" s="51">
        <f t="shared" si="68"/>
        <v>0</v>
      </c>
      <c r="BK104" s="491">
        <f t="shared" si="69"/>
        <v>309.34999999999997</v>
      </c>
      <c r="BL104" s="103"/>
      <c r="BM104" s="217">
        <f t="shared" si="70"/>
        <v>0</v>
      </c>
      <c r="BN104" s="491">
        <f t="shared" si="71"/>
        <v>322.8</v>
      </c>
      <c r="BO104" s="392">
        <f t="shared" si="72"/>
        <v>0</v>
      </c>
      <c r="BP104" s="217">
        <f t="shared" si="73"/>
        <v>0</v>
      </c>
      <c r="BQ104" s="51">
        <f t="shared" si="74"/>
        <v>0</v>
      </c>
      <c r="BR104" s="77">
        <v>712</v>
      </c>
    </row>
    <row r="105" spans="1:70" ht="13" customHeight="1" x14ac:dyDescent="0.15">
      <c r="A105" s="51" t="str">
        <f t="shared" si="82"/>
        <v>BL20731</v>
      </c>
      <c r="B105" s="115" t="s">
        <v>526</v>
      </c>
      <c r="C105" s="509" t="s">
        <v>524</v>
      </c>
      <c r="D105" s="54" t="s">
        <v>5</v>
      </c>
      <c r="E105" s="247"/>
      <c r="F105" s="53" t="s">
        <v>314</v>
      </c>
      <c r="G105" s="53" t="s">
        <v>83</v>
      </c>
      <c r="H105" s="54" t="s">
        <v>70</v>
      </c>
      <c r="I105" s="572" t="s">
        <v>436</v>
      </c>
      <c r="J105" s="590" t="s">
        <v>1062</v>
      </c>
      <c r="K105" s="590" t="s">
        <v>1057</v>
      </c>
      <c r="L105" s="230" t="s">
        <v>1055</v>
      </c>
      <c r="M105" s="55">
        <v>11.06</v>
      </c>
      <c r="N105" s="51">
        <v>2</v>
      </c>
      <c r="O105" s="217"/>
      <c r="P105" s="217"/>
      <c r="Q105" s="56"/>
      <c r="R105" s="57"/>
      <c r="S105" s="58"/>
      <c r="T105" s="59"/>
      <c r="U105" s="60"/>
      <c r="V105" s="61"/>
      <c r="W105" s="62"/>
      <c r="X105" s="63"/>
      <c r="Y105" s="64"/>
      <c r="Z105" s="65"/>
      <c r="AA105" s="66"/>
      <c r="AB105" s="103"/>
      <c r="AC105" s="103"/>
      <c r="AD105" s="220">
        <f t="shared" si="57"/>
        <v>0</v>
      </c>
      <c r="AE105" s="67">
        <f t="shared" si="83"/>
        <v>0</v>
      </c>
      <c r="AF105" s="69"/>
      <c r="AG105" s="69"/>
      <c r="AH105" s="70"/>
      <c r="AI105" s="69"/>
      <c r="AJ105" s="69"/>
      <c r="AK105" s="69"/>
      <c r="AL105" s="495"/>
      <c r="AM105" s="489"/>
      <c r="AN105" s="69">
        <v>244</v>
      </c>
      <c r="AO105" s="70"/>
      <c r="AP105" s="70"/>
      <c r="AQ105" s="70"/>
      <c r="AR105" s="69">
        <v>199</v>
      </c>
      <c r="AS105" s="69"/>
      <c r="AT105" s="493"/>
      <c r="AU105" s="494"/>
      <c r="AV105" s="490">
        <f t="shared" si="63"/>
        <v>199</v>
      </c>
      <c r="AW105" s="490">
        <f t="shared" si="64"/>
        <v>199</v>
      </c>
      <c r="AX105" s="71"/>
      <c r="AY105" s="72"/>
      <c r="AZ105" s="73"/>
      <c r="BA105" s="74"/>
      <c r="BB105" s="75"/>
      <c r="BC105" s="52">
        <f t="shared" si="65"/>
        <v>0</v>
      </c>
      <c r="BD105" s="51">
        <f t="shared" si="66"/>
        <v>0</v>
      </c>
      <c r="BE105" s="491">
        <f t="shared" si="67"/>
        <v>208.95000000000002</v>
      </c>
      <c r="BF105" s="248"/>
      <c r="BG105" s="217">
        <f t="shared" si="59"/>
        <v>0</v>
      </c>
      <c r="BH105" s="491">
        <f t="shared" si="58"/>
        <v>218.9</v>
      </c>
      <c r="BI105" s="103"/>
      <c r="BJ105" s="51">
        <f t="shared" si="68"/>
        <v>0</v>
      </c>
      <c r="BK105" s="491">
        <f t="shared" si="69"/>
        <v>228.85</v>
      </c>
      <c r="BL105" s="103"/>
      <c r="BM105" s="217">
        <f t="shared" si="70"/>
        <v>0</v>
      </c>
      <c r="BN105" s="491">
        <f t="shared" si="71"/>
        <v>238.79999999999998</v>
      </c>
      <c r="BO105" s="392">
        <f t="shared" si="72"/>
        <v>0</v>
      </c>
      <c r="BP105" s="217">
        <f t="shared" si="73"/>
        <v>0</v>
      </c>
      <c r="BQ105" s="51">
        <f t="shared" si="74"/>
        <v>0</v>
      </c>
      <c r="BR105" s="77">
        <v>731</v>
      </c>
    </row>
    <row r="106" spans="1:70" ht="13" customHeight="1" x14ac:dyDescent="0.15">
      <c r="A106" s="51" t="str">
        <f t="shared" ref="A106" si="84">"BL2"&amp;REPT(0,4-LEN(BR106))&amp;BR106</f>
        <v>BL21424</v>
      </c>
      <c r="B106" s="90" t="s">
        <v>526</v>
      </c>
      <c r="C106" s="90" t="s">
        <v>331</v>
      </c>
      <c r="D106" s="90" t="s">
        <v>61</v>
      </c>
      <c r="E106" s="253"/>
      <c r="F106" s="53"/>
      <c r="G106" s="596" t="s">
        <v>1132</v>
      </c>
      <c r="H106" s="54"/>
      <c r="I106" s="572" t="s">
        <v>436</v>
      </c>
      <c r="J106" s="590" t="s">
        <v>1062</v>
      </c>
      <c r="K106" s="590" t="s">
        <v>1057</v>
      </c>
      <c r="L106" s="230" t="s">
        <v>1055</v>
      </c>
      <c r="M106" s="55">
        <v>3.8</v>
      </c>
      <c r="N106" s="51">
        <v>1</v>
      </c>
      <c r="O106" s="217"/>
      <c r="P106" s="217"/>
      <c r="Q106" s="56"/>
      <c r="R106" s="57"/>
      <c r="S106" s="58"/>
      <c r="T106" s="59"/>
      <c r="U106" s="60"/>
      <c r="V106" s="61"/>
      <c r="W106" s="62"/>
      <c r="X106" s="63"/>
      <c r="Y106" s="64"/>
      <c r="Z106" s="65"/>
      <c r="AA106" s="66"/>
      <c r="AB106" s="103"/>
      <c r="AC106" s="103"/>
      <c r="AD106" s="220">
        <f t="shared" si="57"/>
        <v>0</v>
      </c>
      <c r="AE106" s="67">
        <f t="shared" si="83"/>
        <v>0</v>
      </c>
      <c r="AF106" s="69"/>
      <c r="AG106" s="69"/>
      <c r="AH106" s="70"/>
      <c r="AI106" s="69"/>
      <c r="AJ106" s="69"/>
      <c r="AK106" s="69"/>
      <c r="AL106" s="495"/>
      <c r="AM106" s="489"/>
      <c r="AN106" s="69">
        <v>299</v>
      </c>
      <c r="AO106" s="70"/>
      <c r="AP106" s="70"/>
      <c r="AQ106" s="70"/>
      <c r="AR106" s="69">
        <v>244</v>
      </c>
      <c r="AS106" s="69"/>
      <c r="AT106" s="493"/>
      <c r="AU106" s="494"/>
      <c r="AV106" s="490">
        <f t="shared" si="63"/>
        <v>244</v>
      </c>
      <c r="AW106" s="490">
        <f t="shared" si="64"/>
        <v>244</v>
      </c>
      <c r="AX106" s="71"/>
      <c r="AY106" s="72"/>
      <c r="AZ106" s="73"/>
      <c r="BA106" s="74"/>
      <c r="BB106" s="75"/>
      <c r="BC106" s="52">
        <f t="shared" si="65"/>
        <v>0</v>
      </c>
      <c r="BD106" s="51">
        <f t="shared" si="66"/>
        <v>0</v>
      </c>
      <c r="BE106" s="491">
        <f t="shared" si="67"/>
        <v>256.2</v>
      </c>
      <c r="BF106" s="248"/>
      <c r="BG106" s="217">
        <f t="shared" si="59"/>
        <v>0</v>
      </c>
      <c r="BH106" s="491">
        <f t="shared" si="58"/>
        <v>268.40000000000003</v>
      </c>
      <c r="BI106" s="395"/>
      <c r="BJ106" s="51">
        <f t="shared" si="68"/>
        <v>0</v>
      </c>
      <c r="BK106" s="491">
        <f t="shared" si="69"/>
        <v>280.59999999999997</v>
      </c>
      <c r="BL106" s="395"/>
      <c r="BM106" s="217">
        <f t="shared" si="70"/>
        <v>0</v>
      </c>
      <c r="BN106" s="491">
        <f t="shared" si="71"/>
        <v>292.8</v>
      </c>
      <c r="BO106" s="392">
        <f t="shared" si="72"/>
        <v>0</v>
      </c>
      <c r="BP106" s="217">
        <f t="shared" si="73"/>
        <v>0</v>
      </c>
      <c r="BQ106" s="51">
        <f t="shared" si="74"/>
        <v>0</v>
      </c>
      <c r="BR106" s="77">
        <v>1424</v>
      </c>
    </row>
    <row r="107" spans="1:70" ht="13" customHeight="1" x14ac:dyDescent="0.15">
      <c r="A107" s="51" t="str">
        <f t="shared" ref="A107" si="85">"BL2"&amp;REPT(0,4-LEN(BR107))&amp;BR107</f>
        <v>BL21423</v>
      </c>
      <c r="B107" s="90" t="s">
        <v>526</v>
      </c>
      <c r="C107" s="90" t="s">
        <v>360</v>
      </c>
      <c r="D107" s="90" t="s">
        <v>61</v>
      </c>
      <c r="E107" s="253"/>
      <c r="F107" s="53"/>
      <c r="G107" s="596" t="s">
        <v>1133</v>
      </c>
      <c r="H107" s="54"/>
      <c r="I107" s="572" t="s">
        <v>436</v>
      </c>
      <c r="J107" s="590" t="s">
        <v>1062</v>
      </c>
      <c r="K107" s="590" t="s">
        <v>1057</v>
      </c>
      <c r="L107" s="230" t="s">
        <v>1055</v>
      </c>
      <c r="M107" s="55">
        <v>2.9</v>
      </c>
      <c r="N107" s="51">
        <v>1</v>
      </c>
      <c r="O107" s="217"/>
      <c r="P107" s="217"/>
      <c r="Q107" s="56"/>
      <c r="R107" s="57"/>
      <c r="S107" s="58"/>
      <c r="T107" s="59"/>
      <c r="U107" s="60"/>
      <c r="V107" s="61"/>
      <c r="W107" s="62"/>
      <c r="X107" s="63"/>
      <c r="Y107" s="64"/>
      <c r="Z107" s="65"/>
      <c r="AA107" s="66"/>
      <c r="AB107" s="103"/>
      <c r="AC107" s="103"/>
      <c r="AD107" s="220">
        <f t="shared" si="57"/>
        <v>0</v>
      </c>
      <c r="AE107" s="67">
        <f t="shared" ref="AE107" si="86">N107*AD107</f>
        <v>0</v>
      </c>
      <c r="AF107" s="69"/>
      <c r="AG107" s="69"/>
      <c r="AH107" s="70"/>
      <c r="AI107" s="69"/>
      <c r="AJ107" s="69"/>
      <c r="AK107" s="69"/>
      <c r="AL107" s="495"/>
      <c r="AM107" s="489"/>
      <c r="AN107" s="69">
        <v>234</v>
      </c>
      <c r="AO107" s="70"/>
      <c r="AP107" s="70"/>
      <c r="AQ107" s="70"/>
      <c r="AR107" s="69">
        <v>189</v>
      </c>
      <c r="AS107" s="69"/>
      <c r="AT107" s="493"/>
      <c r="AU107" s="494"/>
      <c r="AV107" s="490">
        <f t="shared" si="63"/>
        <v>189</v>
      </c>
      <c r="AW107" s="490">
        <f t="shared" si="64"/>
        <v>189</v>
      </c>
      <c r="AX107" s="71"/>
      <c r="AY107" s="72"/>
      <c r="AZ107" s="73"/>
      <c r="BA107" s="74"/>
      <c r="BB107" s="75"/>
      <c r="BC107" s="52">
        <f t="shared" si="65"/>
        <v>0</v>
      </c>
      <c r="BD107" s="51">
        <f t="shared" si="66"/>
        <v>0</v>
      </c>
      <c r="BE107" s="491">
        <f t="shared" si="67"/>
        <v>198.45000000000002</v>
      </c>
      <c r="BF107" s="248"/>
      <c r="BG107" s="217">
        <f t="shared" si="59"/>
        <v>0</v>
      </c>
      <c r="BH107" s="491">
        <f t="shared" si="58"/>
        <v>207.9</v>
      </c>
      <c r="BI107" s="395"/>
      <c r="BJ107" s="51">
        <f t="shared" si="68"/>
        <v>0</v>
      </c>
      <c r="BK107" s="491">
        <f t="shared" si="69"/>
        <v>217.35</v>
      </c>
      <c r="BL107" s="395"/>
      <c r="BM107" s="217">
        <f t="shared" si="70"/>
        <v>0</v>
      </c>
      <c r="BN107" s="491">
        <f t="shared" si="71"/>
        <v>226.79999999999998</v>
      </c>
      <c r="BO107" s="392">
        <f t="shared" si="72"/>
        <v>0</v>
      </c>
      <c r="BP107" s="217">
        <f t="shared" si="73"/>
        <v>0</v>
      </c>
      <c r="BQ107" s="51">
        <f t="shared" si="74"/>
        <v>0</v>
      </c>
      <c r="BR107" s="77">
        <v>1423</v>
      </c>
    </row>
    <row r="108" spans="1:70" ht="13" customHeight="1" x14ac:dyDescent="0.15">
      <c r="A108" s="51" t="str">
        <f>"BL2"&amp;REPT(0,4-LEN(BR108))&amp;BR108</f>
        <v>BL21132</v>
      </c>
      <c r="B108" s="45" t="s">
        <v>527</v>
      </c>
      <c r="C108" s="509" t="s">
        <v>598</v>
      </c>
      <c r="D108" s="54" t="s">
        <v>5</v>
      </c>
      <c r="E108" s="247"/>
      <c r="F108" s="53" t="s">
        <v>54</v>
      </c>
      <c r="G108" s="53" t="s">
        <v>89</v>
      </c>
      <c r="H108" s="54" t="s">
        <v>75</v>
      </c>
      <c r="I108" s="572" t="s">
        <v>436</v>
      </c>
      <c r="J108" s="590" t="s">
        <v>1062</v>
      </c>
      <c r="K108" s="590" t="s">
        <v>1057</v>
      </c>
      <c r="L108" s="230" t="s">
        <v>1055</v>
      </c>
      <c r="M108" s="55">
        <v>4</v>
      </c>
      <c r="N108" s="51">
        <v>10</v>
      </c>
      <c r="O108" s="217"/>
      <c r="P108" s="217"/>
      <c r="Q108" s="56"/>
      <c r="R108" s="57"/>
      <c r="S108" s="58"/>
      <c r="T108" s="59"/>
      <c r="U108" s="60"/>
      <c r="V108" s="61"/>
      <c r="W108" s="62"/>
      <c r="X108" s="63"/>
      <c r="Y108" s="64"/>
      <c r="Z108" s="65"/>
      <c r="AA108" s="66"/>
      <c r="AB108" s="103"/>
      <c r="AC108" s="103"/>
      <c r="AD108" s="220">
        <f t="shared" si="57"/>
        <v>0</v>
      </c>
      <c r="AE108" s="67">
        <f>N108*AD108</f>
        <v>0</v>
      </c>
      <c r="AF108" s="69"/>
      <c r="AG108" s="69"/>
      <c r="AH108" s="70"/>
      <c r="AI108" s="69"/>
      <c r="AJ108" s="69"/>
      <c r="AK108" s="69"/>
      <c r="AL108" s="495"/>
      <c r="AM108" s="489"/>
      <c r="AN108" s="69">
        <v>129</v>
      </c>
      <c r="AO108" s="70"/>
      <c r="AP108" s="70"/>
      <c r="AQ108" s="70"/>
      <c r="AR108" s="69">
        <v>104</v>
      </c>
      <c r="AS108" s="69"/>
      <c r="AT108" s="493"/>
      <c r="AU108" s="494"/>
      <c r="AV108" s="490">
        <f t="shared" si="63"/>
        <v>104</v>
      </c>
      <c r="AW108" s="490">
        <f t="shared" si="64"/>
        <v>104</v>
      </c>
      <c r="AX108" s="71"/>
      <c r="AY108" s="72"/>
      <c r="AZ108" s="73"/>
      <c r="BA108" s="74"/>
      <c r="BB108" s="75"/>
      <c r="BC108" s="52">
        <f t="shared" si="65"/>
        <v>0</v>
      </c>
      <c r="BD108" s="51">
        <f t="shared" si="66"/>
        <v>0</v>
      </c>
      <c r="BE108" s="491">
        <f t="shared" si="67"/>
        <v>109.2</v>
      </c>
      <c r="BF108" s="248"/>
      <c r="BG108" s="217">
        <f t="shared" si="59"/>
        <v>0</v>
      </c>
      <c r="BH108" s="491">
        <f t="shared" si="58"/>
        <v>114.4</v>
      </c>
      <c r="BI108" s="103"/>
      <c r="BJ108" s="51">
        <f t="shared" si="68"/>
        <v>0</v>
      </c>
      <c r="BK108" s="491">
        <f t="shared" si="69"/>
        <v>119.6</v>
      </c>
      <c r="BL108" s="103"/>
      <c r="BM108" s="217">
        <f t="shared" si="70"/>
        <v>0</v>
      </c>
      <c r="BN108" s="491">
        <f t="shared" si="71"/>
        <v>124.8</v>
      </c>
      <c r="BO108" s="392">
        <f t="shared" si="72"/>
        <v>0</v>
      </c>
      <c r="BP108" s="217">
        <f t="shared" si="73"/>
        <v>0</v>
      </c>
      <c r="BQ108" s="51">
        <f t="shared" si="74"/>
        <v>0</v>
      </c>
      <c r="BR108" s="77">
        <v>1132</v>
      </c>
    </row>
    <row r="109" spans="1:70" ht="13" customHeight="1" x14ac:dyDescent="0.15">
      <c r="A109" s="51" t="str">
        <f t="shared" si="62"/>
        <v>BL21131</v>
      </c>
      <c r="B109" s="45" t="s">
        <v>527</v>
      </c>
      <c r="C109" s="509" t="s">
        <v>599</v>
      </c>
      <c r="D109" s="54" t="s">
        <v>5</v>
      </c>
      <c r="E109" s="247"/>
      <c r="F109" s="53" t="s">
        <v>316</v>
      </c>
      <c r="G109" s="53" t="s">
        <v>72</v>
      </c>
      <c r="H109" s="54" t="s">
        <v>70</v>
      </c>
      <c r="I109" s="572" t="s">
        <v>436</v>
      </c>
      <c r="J109" s="590" t="s">
        <v>1062</v>
      </c>
      <c r="K109" s="590" t="s">
        <v>1057</v>
      </c>
      <c r="L109" s="230" t="s">
        <v>1055</v>
      </c>
      <c r="M109" s="55">
        <v>7.4</v>
      </c>
      <c r="N109" s="51">
        <v>8</v>
      </c>
      <c r="O109" s="217"/>
      <c r="P109" s="217"/>
      <c r="Q109" s="56"/>
      <c r="R109" s="57"/>
      <c r="S109" s="58"/>
      <c r="T109" s="59"/>
      <c r="U109" s="60"/>
      <c r="V109" s="61"/>
      <c r="W109" s="62"/>
      <c r="X109" s="63"/>
      <c r="Y109" s="64"/>
      <c r="Z109" s="65"/>
      <c r="AA109" s="66"/>
      <c r="AB109" s="103"/>
      <c r="AC109" s="103"/>
      <c r="AD109" s="220">
        <f t="shared" si="57"/>
        <v>0</v>
      </c>
      <c r="AE109" s="67">
        <f t="shared" si="81"/>
        <v>0</v>
      </c>
      <c r="AF109" s="69"/>
      <c r="AG109" s="69"/>
      <c r="AH109" s="70"/>
      <c r="AI109" s="69"/>
      <c r="AJ109" s="69"/>
      <c r="AK109" s="69"/>
      <c r="AL109" s="495"/>
      <c r="AM109" s="489"/>
      <c r="AN109" s="69">
        <v>159</v>
      </c>
      <c r="AO109" s="70"/>
      <c r="AP109" s="70"/>
      <c r="AQ109" s="70"/>
      <c r="AR109" s="69">
        <v>129</v>
      </c>
      <c r="AS109" s="69"/>
      <c r="AT109" s="493"/>
      <c r="AU109" s="494"/>
      <c r="AV109" s="490">
        <f t="shared" si="63"/>
        <v>129</v>
      </c>
      <c r="AW109" s="490">
        <f t="shared" si="64"/>
        <v>129</v>
      </c>
      <c r="AX109" s="71"/>
      <c r="AY109" s="72"/>
      <c r="AZ109" s="73"/>
      <c r="BA109" s="74"/>
      <c r="BB109" s="75"/>
      <c r="BC109" s="52">
        <f t="shared" si="65"/>
        <v>0</v>
      </c>
      <c r="BD109" s="51">
        <f t="shared" si="66"/>
        <v>0</v>
      </c>
      <c r="BE109" s="491">
        <f t="shared" si="67"/>
        <v>135.45000000000002</v>
      </c>
      <c r="BF109" s="248"/>
      <c r="BG109" s="217">
        <f t="shared" si="59"/>
        <v>0</v>
      </c>
      <c r="BH109" s="491">
        <f t="shared" si="58"/>
        <v>141.9</v>
      </c>
      <c r="BI109" s="103"/>
      <c r="BJ109" s="51">
        <f t="shared" si="68"/>
        <v>0</v>
      </c>
      <c r="BK109" s="491">
        <f t="shared" si="69"/>
        <v>148.35</v>
      </c>
      <c r="BL109" s="103"/>
      <c r="BM109" s="217">
        <f t="shared" si="70"/>
        <v>0</v>
      </c>
      <c r="BN109" s="491">
        <f t="shared" si="71"/>
        <v>154.79999999999998</v>
      </c>
      <c r="BO109" s="392">
        <f t="shared" si="72"/>
        <v>0</v>
      </c>
      <c r="BP109" s="217">
        <f t="shared" si="73"/>
        <v>0</v>
      </c>
      <c r="BQ109" s="51">
        <f t="shared" si="74"/>
        <v>0</v>
      </c>
      <c r="BR109" s="77">
        <v>1131</v>
      </c>
    </row>
    <row r="110" spans="1:70" ht="13" customHeight="1" x14ac:dyDescent="0.15">
      <c r="A110" s="51" t="str">
        <f>"BL2"&amp;REPT(0,4-LEN(BR110))&amp;BR110</f>
        <v>BL21681</v>
      </c>
      <c r="B110" s="45" t="s">
        <v>527</v>
      </c>
      <c r="C110" s="509" t="s">
        <v>600</v>
      </c>
      <c r="D110" s="54" t="s">
        <v>5</v>
      </c>
      <c r="E110" s="247"/>
      <c r="F110" s="53" t="s">
        <v>321</v>
      </c>
      <c r="G110" s="53" t="s">
        <v>83</v>
      </c>
      <c r="H110" s="54" t="s">
        <v>75</v>
      </c>
      <c r="I110" s="572" t="s">
        <v>436</v>
      </c>
      <c r="J110" s="590" t="s">
        <v>1062</v>
      </c>
      <c r="K110" s="590" t="s">
        <v>1057</v>
      </c>
      <c r="L110" s="230" t="s">
        <v>1055</v>
      </c>
      <c r="M110" s="55">
        <v>9.77</v>
      </c>
      <c r="N110" s="51">
        <v>5</v>
      </c>
      <c r="O110" s="217"/>
      <c r="P110" s="217"/>
      <c r="Q110" s="56"/>
      <c r="R110" s="57"/>
      <c r="S110" s="58"/>
      <c r="T110" s="59"/>
      <c r="U110" s="60"/>
      <c r="V110" s="61"/>
      <c r="W110" s="62"/>
      <c r="X110" s="63"/>
      <c r="Y110" s="64"/>
      <c r="Z110" s="65"/>
      <c r="AA110" s="66"/>
      <c r="AB110" s="103"/>
      <c r="AC110" s="103"/>
      <c r="AD110" s="220">
        <f t="shared" si="57"/>
        <v>0</v>
      </c>
      <c r="AE110" s="67">
        <f>N110*AD110</f>
        <v>0</v>
      </c>
      <c r="AF110" s="69"/>
      <c r="AG110" s="69"/>
      <c r="AH110" s="70"/>
      <c r="AI110" s="69"/>
      <c r="AJ110" s="69"/>
      <c r="AK110" s="69"/>
      <c r="AL110" s="495"/>
      <c r="AM110" s="489"/>
      <c r="AN110" s="69">
        <v>224</v>
      </c>
      <c r="AO110" s="70"/>
      <c r="AP110" s="70"/>
      <c r="AQ110" s="70"/>
      <c r="AR110" s="69">
        <v>184</v>
      </c>
      <c r="AS110" s="69"/>
      <c r="AT110" s="493"/>
      <c r="AU110" s="494"/>
      <c r="AV110" s="490">
        <f t="shared" si="63"/>
        <v>184</v>
      </c>
      <c r="AW110" s="490">
        <f t="shared" si="64"/>
        <v>184</v>
      </c>
      <c r="AX110" s="71"/>
      <c r="AY110" s="72"/>
      <c r="AZ110" s="73"/>
      <c r="BA110" s="74"/>
      <c r="BB110" s="75"/>
      <c r="BC110" s="52">
        <f t="shared" si="65"/>
        <v>0</v>
      </c>
      <c r="BD110" s="51">
        <f t="shared" si="66"/>
        <v>0</v>
      </c>
      <c r="BE110" s="491">
        <f t="shared" si="67"/>
        <v>193.20000000000002</v>
      </c>
      <c r="BF110" s="248"/>
      <c r="BG110" s="217">
        <f t="shared" si="59"/>
        <v>0</v>
      </c>
      <c r="BH110" s="491">
        <f t="shared" si="58"/>
        <v>202.4</v>
      </c>
      <c r="BI110" s="103"/>
      <c r="BJ110" s="51">
        <f t="shared" si="68"/>
        <v>0</v>
      </c>
      <c r="BK110" s="491">
        <f t="shared" si="69"/>
        <v>211.6</v>
      </c>
      <c r="BL110" s="103"/>
      <c r="BM110" s="217">
        <f t="shared" si="70"/>
        <v>0</v>
      </c>
      <c r="BN110" s="491">
        <f t="shared" si="71"/>
        <v>220.79999999999998</v>
      </c>
      <c r="BO110" s="392">
        <f t="shared" si="72"/>
        <v>0</v>
      </c>
      <c r="BP110" s="217">
        <f t="shared" si="73"/>
        <v>0</v>
      </c>
      <c r="BQ110" s="51">
        <f t="shared" si="74"/>
        <v>0</v>
      </c>
      <c r="BR110" s="77">
        <v>1681</v>
      </c>
    </row>
    <row r="111" spans="1:70" ht="13" customHeight="1" x14ac:dyDescent="0.15">
      <c r="A111" s="51" t="str">
        <f t="shared" ref="A111" si="87">"BL2"&amp;REPT(0,4-LEN(BR111))&amp;BR111</f>
        <v>BL21481</v>
      </c>
      <c r="B111" s="45" t="s">
        <v>527</v>
      </c>
      <c r="C111" s="509" t="s">
        <v>601</v>
      </c>
      <c r="D111" s="54" t="s">
        <v>5</v>
      </c>
      <c r="E111" s="247"/>
      <c r="F111" s="53" t="s">
        <v>54</v>
      </c>
      <c r="G111" s="53"/>
      <c r="H111" s="54" t="s">
        <v>70</v>
      </c>
      <c r="I111" s="572" t="s">
        <v>436</v>
      </c>
      <c r="J111" s="590" t="s">
        <v>1062</v>
      </c>
      <c r="K111" s="590" t="s">
        <v>1057</v>
      </c>
      <c r="L111" s="230" t="s">
        <v>1055</v>
      </c>
      <c r="M111" s="55">
        <v>6.2480000000000002</v>
      </c>
      <c r="N111" s="51">
        <v>3</v>
      </c>
      <c r="O111" s="217"/>
      <c r="P111" s="217"/>
      <c r="Q111" s="56"/>
      <c r="R111" s="57"/>
      <c r="S111" s="58"/>
      <c r="T111" s="59"/>
      <c r="U111" s="60"/>
      <c r="V111" s="61"/>
      <c r="W111" s="62"/>
      <c r="X111" s="63"/>
      <c r="Y111" s="64"/>
      <c r="Z111" s="65"/>
      <c r="AA111" s="66"/>
      <c r="AB111" s="103"/>
      <c r="AC111" s="103"/>
      <c r="AD111" s="220">
        <f t="shared" si="57"/>
        <v>0</v>
      </c>
      <c r="AE111" s="67">
        <f t="shared" ref="AE111" si="88">N111*AD111</f>
        <v>0</v>
      </c>
      <c r="AF111" s="69"/>
      <c r="AG111" s="69"/>
      <c r="AH111" s="70"/>
      <c r="AI111" s="69"/>
      <c r="AJ111" s="69"/>
      <c r="AK111" s="69"/>
      <c r="AL111" s="495"/>
      <c r="AM111" s="489"/>
      <c r="AN111" s="69">
        <v>169</v>
      </c>
      <c r="AO111" s="70"/>
      <c r="AP111" s="70"/>
      <c r="AQ111" s="70"/>
      <c r="AR111" s="69">
        <v>139</v>
      </c>
      <c r="AS111" s="69"/>
      <c r="AT111" s="493"/>
      <c r="AU111" s="494"/>
      <c r="AV111" s="490">
        <f t="shared" si="63"/>
        <v>139</v>
      </c>
      <c r="AW111" s="490">
        <f t="shared" si="64"/>
        <v>139</v>
      </c>
      <c r="AX111" s="71"/>
      <c r="AY111" s="72"/>
      <c r="AZ111" s="73"/>
      <c r="BA111" s="74"/>
      <c r="BB111" s="75"/>
      <c r="BC111" s="52">
        <f t="shared" si="65"/>
        <v>0</v>
      </c>
      <c r="BD111" s="51">
        <f t="shared" si="66"/>
        <v>0</v>
      </c>
      <c r="BE111" s="491">
        <f t="shared" si="67"/>
        <v>145.95000000000002</v>
      </c>
      <c r="BF111" s="248"/>
      <c r="BG111" s="217">
        <f t="shared" si="59"/>
        <v>0</v>
      </c>
      <c r="BH111" s="491">
        <f t="shared" si="58"/>
        <v>152.9</v>
      </c>
      <c r="BI111" s="103"/>
      <c r="BJ111" s="51">
        <f t="shared" si="68"/>
        <v>0</v>
      </c>
      <c r="BK111" s="491">
        <f t="shared" si="69"/>
        <v>159.85</v>
      </c>
      <c r="BL111" s="103"/>
      <c r="BM111" s="217">
        <f t="shared" si="70"/>
        <v>0</v>
      </c>
      <c r="BN111" s="491">
        <f t="shared" si="71"/>
        <v>166.79999999999998</v>
      </c>
      <c r="BO111" s="392">
        <f t="shared" si="72"/>
        <v>0</v>
      </c>
      <c r="BP111" s="217">
        <f t="shared" si="73"/>
        <v>0</v>
      </c>
      <c r="BQ111" s="51">
        <f t="shared" si="74"/>
        <v>0</v>
      </c>
      <c r="BR111" s="77">
        <v>1481</v>
      </c>
    </row>
    <row r="112" spans="1:70" ht="13" customHeight="1" x14ac:dyDescent="0.15">
      <c r="A112" s="51" t="str">
        <f t="shared" si="62"/>
        <v>BL20545</v>
      </c>
      <c r="B112" s="45" t="s">
        <v>527</v>
      </c>
      <c r="C112" s="509" t="s">
        <v>602</v>
      </c>
      <c r="D112" s="54" t="s">
        <v>5</v>
      </c>
      <c r="E112" s="247"/>
      <c r="F112" s="53" t="s">
        <v>57</v>
      </c>
      <c r="G112" s="54" t="s">
        <v>69</v>
      </c>
      <c r="H112" s="54" t="s">
        <v>75</v>
      </c>
      <c r="I112" s="572" t="s">
        <v>436</v>
      </c>
      <c r="J112" s="590" t="s">
        <v>1062</v>
      </c>
      <c r="K112" s="590" t="s">
        <v>1057</v>
      </c>
      <c r="L112" s="230" t="s">
        <v>1055</v>
      </c>
      <c r="M112" s="55">
        <v>3.2559999999999998</v>
      </c>
      <c r="N112" s="51">
        <v>10</v>
      </c>
      <c r="O112" s="217"/>
      <c r="P112" s="217"/>
      <c r="Q112" s="56"/>
      <c r="R112" s="57"/>
      <c r="S112" s="58"/>
      <c r="T112" s="59"/>
      <c r="U112" s="60"/>
      <c r="V112" s="61"/>
      <c r="W112" s="62"/>
      <c r="X112" s="63"/>
      <c r="Y112" s="64"/>
      <c r="Z112" s="65"/>
      <c r="AA112" s="66"/>
      <c r="AB112" s="103"/>
      <c r="AC112" s="103"/>
      <c r="AD112" s="220">
        <f t="shared" si="57"/>
        <v>0</v>
      </c>
      <c r="AE112" s="67">
        <f t="shared" si="81"/>
        <v>0</v>
      </c>
      <c r="AF112" s="69"/>
      <c r="AG112" s="69"/>
      <c r="AH112" s="70"/>
      <c r="AI112" s="69"/>
      <c r="AJ112" s="69"/>
      <c r="AK112" s="69"/>
      <c r="AL112" s="495"/>
      <c r="AM112" s="489"/>
      <c r="AN112" s="69">
        <v>129</v>
      </c>
      <c r="AO112" s="70"/>
      <c r="AP112" s="70"/>
      <c r="AQ112" s="70"/>
      <c r="AR112" s="69">
        <v>104</v>
      </c>
      <c r="AS112" s="69"/>
      <c r="AT112" s="493"/>
      <c r="AU112" s="494"/>
      <c r="AV112" s="490">
        <f t="shared" si="63"/>
        <v>104</v>
      </c>
      <c r="AW112" s="490">
        <f t="shared" si="64"/>
        <v>104</v>
      </c>
      <c r="AX112" s="71"/>
      <c r="AY112" s="72"/>
      <c r="AZ112" s="73"/>
      <c r="BA112" s="74"/>
      <c r="BB112" s="75"/>
      <c r="BC112" s="52">
        <f t="shared" si="65"/>
        <v>0</v>
      </c>
      <c r="BD112" s="51">
        <f t="shared" si="66"/>
        <v>0</v>
      </c>
      <c r="BE112" s="491">
        <f t="shared" si="67"/>
        <v>109.2</v>
      </c>
      <c r="BF112" s="248"/>
      <c r="BG112" s="217">
        <f t="shared" si="59"/>
        <v>0</v>
      </c>
      <c r="BH112" s="491">
        <f t="shared" si="58"/>
        <v>114.4</v>
      </c>
      <c r="BI112" s="103"/>
      <c r="BJ112" s="51">
        <f t="shared" si="68"/>
        <v>0</v>
      </c>
      <c r="BK112" s="491">
        <f t="shared" si="69"/>
        <v>119.6</v>
      </c>
      <c r="BL112" s="103"/>
      <c r="BM112" s="217">
        <f t="shared" si="70"/>
        <v>0</v>
      </c>
      <c r="BN112" s="491">
        <f t="shared" si="71"/>
        <v>124.8</v>
      </c>
      <c r="BO112" s="392">
        <f t="shared" si="72"/>
        <v>0</v>
      </c>
      <c r="BP112" s="217">
        <f t="shared" si="73"/>
        <v>0</v>
      </c>
      <c r="BQ112" s="51">
        <f t="shared" si="74"/>
        <v>0</v>
      </c>
      <c r="BR112" s="77">
        <v>545</v>
      </c>
    </row>
    <row r="113" spans="1:70" ht="13" customHeight="1" x14ac:dyDescent="0.15">
      <c r="A113" s="51" t="str">
        <f>"BL2"&amp;REPT(0,4-LEN(BR113))&amp;BR113</f>
        <v>BL20717</v>
      </c>
      <c r="B113" s="45" t="s">
        <v>527</v>
      </c>
      <c r="C113" s="509" t="s">
        <v>603</v>
      </c>
      <c r="D113" s="54" t="s">
        <v>5</v>
      </c>
      <c r="E113" s="247"/>
      <c r="F113" s="53" t="s">
        <v>327</v>
      </c>
      <c r="G113" s="53" t="s">
        <v>83</v>
      </c>
      <c r="H113" s="54" t="s">
        <v>75</v>
      </c>
      <c r="I113" s="572" t="s">
        <v>436</v>
      </c>
      <c r="J113" s="590" t="s">
        <v>1062</v>
      </c>
      <c r="K113" s="590" t="s">
        <v>1057</v>
      </c>
      <c r="L113" s="230" t="s">
        <v>1055</v>
      </c>
      <c r="M113" s="55">
        <v>3.3</v>
      </c>
      <c r="N113" s="51">
        <v>2</v>
      </c>
      <c r="O113" s="217"/>
      <c r="P113" s="217"/>
      <c r="Q113" s="56"/>
      <c r="R113" s="57"/>
      <c r="S113" s="58"/>
      <c r="T113" s="59"/>
      <c r="U113" s="60"/>
      <c r="V113" s="61"/>
      <c r="W113" s="62"/>
      <c r="X113" s="63"/>
      <c r="Y113" s="64"/>
      <c r="Z113" s="65"/>
      <c r="AA113" s="66"/>
      <c r="AB113" s="103"/>
      <c r="AC113" s="103"/>
      <c r="AD113" s="220">
        <f t="shared" si="57"/>
        <v>0</v>
      </c>
      <c r="AE113" s="67">
        <f>N113*AD113</f>
        <v>0</v>
      </c>
      <c r="AF113" s="69"/>
      <c r="AG113" s="69"/>
      <c r="AH113" s="70"/>
      <c r="AI113" s="69"/>
      <c r="AJ113" s="69"/>
      <c r="AK113" s="69"/>
      <c r="AL113" s="495"/>
      <c r="AM113" s="489"/>
      <c r="AN113" s="69">
        <v>104</v>
      </c>
      <c r="AO113" s="70"/>
      <c r="AP113" s="70"/>
      <c r="AQ113" s="70"/>
      <c r="AR113" s="69">
        <v>84</v>
      </c>
      <c r="AS113" s="69"/>
      <c r="AT113" s="493"/>
      <c r="AU113" s="494"/>
      <c r="AV113" s="490">
        <f t="shared" si="63"/>
        <v>84</v>
      </c>
      <c r="AW113" s="490">
        <f t="shared" si="64"/>
        <v>84</v>
      </c>
      <c r="AX113" s="71"/>
      <c r="AY113" s="72"/>
      <c r="AZ113" s="73"/>
      <c r="BA113" s="74"/>
      <c r="BB113" s="75"/>
      <c r="BC113" s="52">
        <f t="shared" si="65"/>
        <v>0</v>
      </c>
      <c r="BD113" s="51">
        <f t="shared" si="66"/>
        <v>0</v>
      </c>
      <c r="BE113" s="491">
        <f t="shared" si="67"/>
        <v>88.2</v>
      </c>
      <c r="BF113" s="248"/>
      <c r="BG113" s="217">
        <f t="shared" si="59"/>
        <v>0</v>
      </c>
      <c r="BH113" s="491">
        <f t="shared" si="58"/>
        <v>92.4</v>
      </c>
      <c r="BI113" s="103"/>
      <c r="BJ113" s="51">
        <f t="shared" si="68"/>
        <v>0</v>
      </c>
      <c r="BK113" s="491">
        <f t="shared" si="69"/>
        <v>96.6</v>
      </c>
      <c r="BL113" s="103"/>
      <c r="BM113" s="217">
        <f t="shared" si="70"/>
        <v>0</v>
      </c>
      <c r="BN113" s="491">
        <f t="shared" si="71"/>
        <v>100.8</v>
      </c>
      <c r="BO113" s="392">
        <f t="shared" si="72"/>
        <v>0</v>
      </c>
      <c r="BP113" s="217">
        <f t="shared" si="73"/>
        <v>0</v>
      </c>
      <c r="BQ113" s="51">
        <f t="shared" si="74"/>
        <v>0</v>
      </c>
      <c r="BR113" s="77">
        <v>717</v>
      </c>
    </row>
    <row r="114" spans="1:70" ht="13" customHeight="1" x14ac:dyDescent="0.15">
      <c r="A114" s="51" t="str">
        <f>"BL2"&amp;REPT(0,4-LEN(BR114))&amp;BR114</f>
        <v>BL20716</v>
      </c>
      <c r="B114" s="45" t="s">
        <v>527</v>
      </c>
      <c r="C114" s="509" t="s">
        <v>604</v>
      </c>
      <c r="D114" s="54" t="s">
        <v>5</v>
      </c>
      <c r="E114" s="247"/>
      <c r="F114" s="53" t="s">
        <v>100</v>
      </c>
      <c r="G114" s="54" t="s">
        <v>69</v>
      </c>
      <c r="H114" s="54" t="s">
        <v>75</v>
      </c>
      <c r="I114" s="572" t="s">
        <v>436</v>
      </c>
      <c r="J114" s="590" t="s">
        <v>1062</v>
      </c>
      <c r="K114" s="590" t="s">
        <v>1057</v>
      </c>
      <c r="L114" s="230" t="s">
        <v>1055</v>
      </c>
      <c r="M114" s="55">
        <v>2</v>
      </c>
      <c r="N114" s="51">
        <v>10</v>
      </c>
      <c r="O114" s="217"/>
      <c r="P114" s="217"/>
      <c r="Q114" s="56"/>
      <c r="R114" s="57"/>
      <c r="S114" s="58"/>
      <c r="T114" s="59"/>
      <c r="U114" s="60"/>
      <c r="V114" s="61"/>
      <c r="W114" s="62"/>
      <c r="X114" s="63"/>
      <c r="Y114" s="64"/>
      <c r="Z114" s="65"/>
      <c r="AA114" s="66"/>
      <c r="AB114" s="103"/>
      <c r="AC114" s="103"/>
      <c r="AD114" s="220">
        <f t="shared" si="57"/>
        <v>0</v>
      </c>
      <c r="AE114" s="67">
        <f>N114*AD114</f>
        <v>0</v>
      </c>
      <c r="AF114" s="69"/>
      <c r="AG114" s="69"/>
      <c r="AH114" s="70"/>
      <c r="AI114" s="69"/>
      <c r="AJ114" s="69"/>
      <c r="AK114" s="69"/>
      <c r="AL114" s="495"/>
      <c r="AM114" s="489"/>
      <c r="AN114" s="69">
        <v>109</v>
      </c>
      <c r="AO114" s="70"/>
      <c r="AP114" s="70"/>
      <c r="AQ114" s="70"/>
      <c r="AR114" s="69">
        <v>89</v>
      </c>
      <c r="AS114" s="69"/>
      <c r="AT114" s="493"/>
      <c r="AU114" s="494"/>
      <c r="AV114" s="490">
        <f t="shared" si="63"/>
        <v>89</v>
      </c>
      <c r="AW114" s="490">
        <f t="shared" si="64"/>
        <v>89</v>
      </c>
      <c r="AX114" s="71"/>
      <c r="AY114" s="72"/>
      <c r="AZ114" s="73"/>
      <c r="BA114" s="74"/>
      <c r="BB114" s="75"/>
      <c r="BC114" s="52">
        <f t="shared" si="65"/>
        <v>0</v>
      </c>
      <c r="BD114" s="51">
        <f t="shared" si="66"/>
        <v>0</v>
      </c>
      <c r="BE114" s="491">
        <f t="shared" si="67"/>
        <v>93.45</v>
      </c>
      <c r="BF114" s="248"/>
      <c r="BG114" s="217">
        <f t="shared" si="59"/>
        <v>0</v>
      </c>
      <c r="BH114" s="491">
        <f t="shared" si="58"/>
        <v>97.9</v>
      </c>
      <c r="BI114" s="103"/>
      <c r="BJ114" s="51">
        <f t="shared" si="68"/>
        <v>0</v>
      </c>
      <c r="BK114" s="491">
        <f t="shared" si="69"/>
        <v>102.35</v>
      </c>
      <c r="BL114" s="103"/>
      <c r="BM114" s="217">
        <f t="shared" si="70"/>
        <v>0</v>
      </c>
      <c r="BN114" s="491">
        <f t="shared" si="71"/>
        <v>106.8</v>
      </c>
      <c r="BO114" s="392">
        <f t="shared" si="72"/>
        <v>0</v>
      </c>
      <c r="BP114" s="217">
        <f t="shared" si="73"/>
        <v>0</v>
      </c>
      <c r="BQ114" s="51">
        <f t="shared" si="74"/>
        <v>0</v>
      </c>
      <c r="BR114" s="77">
        <v>716</v>
      </c>
    </row>
    <row r="115" spans="1:70" ht="13" customHeight="1" x14ac:dyDescent="0.15">
      <c r="A115" s="51" t="str">
        <f>"BL2"&amp;REPT(0,4-LEN(BR115))&amp;BR115</f>
        <v>BL20548</v>
      </c>
      <c r="B115" s="45" t="s">
        <v>527</v>
      </c>
      <c r="C115" s="509" t="s">
        <v>605</v>
      </c>
      <c r="D115" s="54" t="s">
        <v>5</v>
      </c>
      <c r="E115" s="247"/>
      <c r="F115" s="53" t="s">
        <v>60</v>
      </c>
      <c r="G115" s="54" t="s">
        <v>69</v>
      </c>
      <c r="H115" s="54" t="s">
        <v>75</v>
      </c>
      <c r="I115" s="572" t="s">
        <v>436</v>
      </c>
      <c r="J115" s="590" t="s">
        <v>1062</v>
      </c>
      <c r="K115" s="590" t="s">
        <v>1057</v>
      </c>
      <c r="L115" s="230" t="s">
        <v>1055</v>
      </c>
      <c r="M115" s="55">
        <v>1.1499999999999999</v>
      </c>
      <c r="N115" s="51">
        <v>10</v>
      </c>
      <c r="O115" s="217"/>
      <c r="P115" s="217"/>
      <c r="Q115" s="56"/>
      <c r="R115" s="57"/>
      <c r="S115" s="58"/>
      <c r="T115" s="59"/>
      <c r="U115" s="60"/>
      <c r="V115" s="61"/>
      <c r="W115" s="62"/>
      <c r="X115" s="63"/>
      <c r="Y115" s="64"/>
      <c r="Z115" s="65"/>
      <c r="AA115" s="66"/>
      <c r="AB115" s="103"/>
      <c r="AC115" s="103"/>
      <c r="AD115" s="220">
        <f t="shared" si="57"/>
        <v>0</v>
      </c>
      <c r="AE115" s="67">
        <f>N115*AD115</f>
        <v>0</v>
      </c>
      <c r="AF115" s="69"/>
      <c r="AG115" s="69"/>
      <c r="AH115" s="70"/>
      <c r="AI115" s="69"/>
      <c r="AJ115" s="69"/>
      <c r="AK115" s="69"/>
      <c r="AL115" s="495"/>
      <c r="AM115" s="489"/>
      <c r="AN115" s="69">
        <v>69</v>
      </c>
      <c r="AO115" s="70"/>
      <c r="AP115" s="70"/>
      <c r="AQ115" s="70"/>
      <c r="AR115" s="69">
        <v>54</v>
      </c>
      <c r="AS115" s="69"/>
      <c r="AT115" s="493"/>
      <c r="AU115" s="494"/>
      <c r="AV115" s="490">
        <f t="shared" si="63"/>
        <v>54</v>
      </c>
      <c r="AW115" s="490">
        <f t="shared" si="64"/>
        <v>54</v>
      </c>
      <c r="AX115" s="71"/>
      <c r="AY115" s="72"/>
      <c r="AZ115" s="73"/>
      <c r="BA115" s="74"/>
      <c r="BB115" s="75"/>
      <c r="BC115" s="52">
        <f t="shared" si="65"/>
        <v>0</v>
      </c>
      <c r="BD115" s="51">
        <f t="shared" si="66"/>
        <v>0</v>
      </c>
      <c r="BE115" s="491">
        <f t="shared" si="67"/>
        <v>56.7</v>
      </c>
      <c r="BF115" s="248"/>
      <c r="BG115" s="217">
        <f t="shared" si="59"/>
        <v>0</v>
      </c>
      <c r="BH115" s="491">
        <f t="shared" si="58"/>
        <v>59.400000000000006</v>
      </c>
      <c r="BI115" s="103"/>
      <c r="BJ115" s="51">
        <f t="shared" si="68"/>
        <v>0</v>
      </c>
      <c r="BK115" s="491">
        <f t="shared" si="69"/>
        <v>62.099999999999994</v>
      </c>
      <c r="BL115" s="103"/>
      <c r="BM115" s="217">
        <f t="shared" si="70"/>
        <v>0</v>
      </c>
      <c r="BN115" s="491">
        <f t="shared" si="71"/>
        <v>64.8</v>
      </c>
      <c r="BO115" s="392">
        <f t="shared" si="72"/>
        <v>0</v>
      </c>
      <c r="BP115" s="217">
        <f t="shared" si="73"/>
        <v>0</v>
      </c>
      <c r="BQ115" s="51">
        <f t="shared" si="74"/>
        <v>0</v>
      </c>
      <c r="BR115" s="77">
        <v>548</v>
      </c>
    </row>
    <row r="116" spans="1:70" ht="13" customHeight="1" x14ac:dyDescent="0.15">
      <c r="A116" s="217" t="str">
        <f t="shared" ref="A116" si="89">"BL2"&amp;REPT(0,4-LEN(BR116))&amp;BR116</f>
        <v>BL22405</v>
      </c>
      <c r="B116" s="387" t="s">
        <v>527</v>
      </c>
      <c r="C116" s="509" t="s">
        <v>797</v>
      </c>
      <c r="D116" s="247" t="s">
        <v>5</v>
      </c>
      <c r="E116" s="414"/>
      <c r="F116" s="249" t="s">
        <v>54</v>
      </c>
      <c r="G116" s="247" t="s">
        <v>72</v>
      </c>
      <c r="H116" s="247" t="s">
        <v>1275</v>
      </c>
      <c r="I116" s="572" t="s">
        <v>436</v>
      </c>
      <c r="J116" s="590" t="s">
        <v>1062</v>
      </c>
      <c r="K116" s="590" t="s">
        <v>1057</v>
      </c>
      <c r="L116" s="230" t="s">
        <v>1055</v>
      </c>
      <c r="M116" s="219">
        <v>5.32</v>
      </c>
      <c r="N116" s="217">
        <v>2</v>
      </c>
      <c r="O116" s="217"/>
      <c r="P116" s="217"/>
      <c r="Q116" s="231"/>
      <c r="R116" s="232"/>
      <c r="S116" s="203"/>
      <c r="T116" s="204"/>
      <c r="U116" s="233"/>
      <c r="V116" s="206"/>
      <c r="W116" s="207"/>
      <c r="X116" s="208"/>
      <c r="Y116" s="209"/>
      <c r="Z116" s="210"/>
      <c r="AA116" s="234"/>
      <c r="AB116" s="246"/>
      <c r="AC116" s="246"/>
      <c r="AD116" s="220">
        <f t="shared" si="57"/>
        <v>0</v>
      </c>
      <c r="AE116" s="220">
        <f>N116*AD116</f>
        <v>0</v>
      </c>
      <c r="AF116" s="69"/>
      <c r="AG116" s="69"/>
      <c r="AH116" s="70"/>
      <c r="AI116" s="69"/>
      <c r="AJ116" s="495"/>
      <c r="AK116" s="495"/>
      <c r="AL116" s="495"/>
      <c r="AM116" s="489"/>
      <c r="AN116" s="69">
        <v>134</v>
      </c>
      <c r="AO116" s="70"/>
      <c r="AP116" s="70"/>
      <c r="AQ116" s="70"/>
      <c r="AR116" s="69">
        <v>109</v>
      </c>
      <c r="AS116" s="69"/>
      <c r="AT116" s="489"/>
      <c r="AU116" s="490"/>
      <c r="AV116" s="490">
        <f t="shared" si="63"/>
        <v>109</v>
      </c>
      <c r="AW116" s="490">
        <f t="shared" si="64"/>
        <v>109</v>
      </c>
      <c r="AX116" s="240"/>
      <c r="AY116" s="241"/>
      <c r="AZ116" s="242"/>
      <c r="BA116" s="243"/>
      <c r="BB116" s="244"/>
      <c r="BC116" s="245">
        <f t="shared" si="65"/>
        <v>0</v>
      </c>
      <c r="BD116" s="217">
        <f t="shared" si="66"/>
        <v>0</v>
      </c>
      <c r="BE116" s="491">
        <f t="shared" si="67"/>
        <v>114.45</v>
      </c>
      <c r="BF116" s="248"/>
      <c r="BG116" s="217">
        <f t="shared" si="59"/>
        <v>0</v>
      </c>
      <c r="BH116" s="491">
        <f t="shared" si="58"/>
        <v>119.9</v>
      </c>
      <c r="BI116" s="246"/>
      <c r="BJ116" s="217">
        <f t="shared" si="68"/>
        <v>0</v>
      </c>
      <c r="BK116" s="491">
        <f t="shared" si="69"/>
        <v>125.35</v>
      </c>
      <c r="BL116" s="246"/>
      <c r="BM116" s="217">
        <f t="shared" si="70"/>
        <v>0</v>
      </c>
      <c r="BN116" s="491">
        <f t="shared" si="71"/>
        <v>130.79999999999998</v>
      </c>
      <c r="BO116" s="392">
        <f t="shared" si="72"/>
        <v>0</v>
      </c>
      <c r="BP116" s="217">
        <f t="shared" si="73"/>
        <v>0</v>
      </c>
      <c r="BQ116" s="217">
        <f t="shared" si="74"/>
        <v>0</v>
      </c>
      <c r="BR116" s="222">
        <v>2405</v>
      </c>
    </row>
    <row r="117" spans="1:70" ht="13" customHeight="1" x14ac:dyDescent="0.15">
      <c r="A117" s="217" t="str">
        <f>"BL2"&amp;REPT(0,4-LEN(BR117))&amp;BR117</f>
        <v>BL21690</v>
      </c>
      <c r="B117" s="90" t="s">
        <v>527</v>
      </c>
      <c r="C117" s="90" t="s">
        <v>371</v>
      </c>
      <c r="D117" s="90" t="s">
        <v>61</v>
      </c>
      <c r="E117" s="253"/>
      <c r="F117" s="53" t="s">
        <v>54</v>
      </c>
      <c r="G117" s="596" t="s">
        <v>1134</v>
      </c>
      <c r="H117" s="54" t="s">
        <v>70</v>
      </c>
      <c r="I117" s="572" t="s">
        <v>436</v>
      </c>
      <c r="J117" s="590" t="s">
        <v>1062</v>
      </c>
      <c r="K117" s="590" t="s">
        <v>1057</v>
      </c>
      <c r="L117" s="230" t="s">
        <v>1055</v>
      </c>
      <c r="M117" s="219">
        <v>3</v>
      </c>
      <c r="N117" s="217">
        <v>1</v>
      </c>
      <c r="O117" s="217"/>
      <c r="P117" s="217"/>
      <c r="Q117" s="231"/>
      <c r="R117" s="232"/>
      <c r="S117" s="203"/>
      <c r="T117" s="204"/>
      <c r="U117" s="233"/>
      <c r="V117" s="206"/>
      <c r="W117" s="207"/>
      <c r="X117" s="208"/>
      <c r="Y117" s="209"/>
      <c r="Z117" s="210"/>
      <c r="AA117" s="234"/>
      <c r="AB117" s="103"/>
      <c r="AC117" s="103"/>
      <c r="AD117" s="220">
        <f t="shared" si="57"/>
        <v>0</v>
      </c>
      <c r="AE117" s="67">
        <f t="shared" ref="AE117:AE119" si="90">N117*AD117</f>
        <v>0</v>
      </c>
      <c r="AF117" s="69"/>
      <c r="AG117" s="69"/>
      <c r="AH117" s="70"/>
      <c r="AI117" s="69"/>
      <c r="AJ117" s="69"/>
      <c r="AK117" s="69"/>
      <c r="AL117" s="495"/>
      <c r="AM117" s="489"/>
      <c r="AN117" s="69">
        <v>359</v>
      </c>
      <c r="AO117" s="70"/>
      <c r="AP117" s="70"/>
      <c r="AQ117" s="70"/>
      <c r="AR117" s="69">
        <v>294</v>
      </c>
      <c r="AS117" s="69"/>
      <c r="AT117" s="493"/>
      <c r="AU117" s="494"/>
      <c r="AV117" s="490">
        <f t="shared" si="63"/>
        <v>294</v>
      </c>
      <c r="AW117" s="490">
        <f t="shared" si="64"/>
        <v>294</v>
      </c>
      <c r="AX117" s="71"/>
      <c r="AY117" s="72"/>
      <c r="AZ117" s="73"/>
      <c r="BA117" s="74"/>
      <c r="BB117" s="75"/>
      <c r="BC117" s="52">
        <f t="shared" si="65"/>
        <v>0</v>
      </c>
      <c r="BD117" s="51">
        <f t="shared" si="66"/>
        <v>0</v>
      </c>
      <c r="BE117" s="491">
        <f t="shared" si="67"/>
        <v>308.7</v>
      </c>
      <c r="BF117" s="248"/>
      <c r="BG117" s="217">
        <f t="shared" si="59"/>
        <v>0</v>
      </c>
      <c r="BH117" s="491">
        <f t="shared" si="58"/>
        <v>323.40000000000003</v>
      </c>
      <c r="BI117" s="395"/>
      <c r="BJ117" s="51">
        <f t="shared" si="68"/>
        <v>0</v>
      </c>
      <c r="BK117" s="491">
        <f t="shared" si="69"/>
        <v>338.09999999999997</v>
      </c>
      <c r="BL117" s="395"/>
      <c r="BM117" s="217">
        <f t="shared" si="70"/>
        <v>0</v>
      </c>
      <c r="BN117" s="491">
        <f t="shared" si="71"/>
        <v>352.8</v>
      </c>
      <c r="BO117" s="392">
        <f t="shared" si="72"/>
        <v>0</v>
      </c>
      <c r="BP117" s="217">
        <f t="shared" si="73"/>
        <v>0</v>
      </c>
      <c r="BQ117" s="51">
        <f t="shared" si="74"/>
        <v>0</v>
      </c>
      <c r="BR117" s="222">
        <v>1690</v>
      </c>
    </row>
    <row r="118" spans="1:70" ht="13" customHeight="1" x14ac:dyDescent="0.15">
      <c r="A118" s="217" t="str">
        <f>"BL2"&amp;REPT(0,4-LEN(BR118))&amp;BR118</f>
        <v>BL21692</v>
      </c>
      <c r="B118" s="90" t="s">
        <v>527</v>
      </c>
      <c r="C118" s="90" t="s">
        <v>372</v>
      </c>
      <c r="D118" s="90" t="s">
        <v>61</v>
      </c>
      <c r="E118" s="253"/>
      <c r="F118" s="53" t="s">
        <v>54</v>
      </c>
      <c r="G118" s="596" t="s">
        <v>1135</v>
      </c>
      <c r="H118" s="54" t="s">
        <v>75</v>
      </c>
      <c r="I118" s="572" t="s">
        <v>436</v>
      </c>
      <c r="J118" s="590" t="s">
        <v>1062</v>
      </c>
      <c r="K118" s="590" t="s">
        <v>1057</v>
      </c>
      <c r="L118" s="230" t="s">
        <v>1055</v>
      </c>
      <c r="M118" s="219">
        <v>2</v>
      </c>
      <c r="N118" s="217">
        <v>1</v>
      </c>
      <c r="O118" s="217"/>
      <c r="P118" s="217"/>
      <c r="Q118" s="231"/>
      <c r="R118" s="232"/>
      <c r="S118" s="203"/>
      <c r="T118" s="204"/>
      <c r="U118" s="233"/>
      <c r="V118" s="206"/>
      <c r="W118" s="207"/>
      <c r="X118" s="208"/>
      <c r="Y118" s="209"/>
      <c r="Z118" s="210"/>
      <c r="AA118" s="234"/>
      <c r="AB118" s="103"/>
      <c r="AC118" s="103"/>
      <c r="AD118" s="220">
        <f t="shared" si="57"/>
        <v>0</v>
      </c>
      <c r="AE118" s="67">
        <f t="shared" si="90"/>
        <v>0</v>
      </c>
      <c r="AF118" s="69"/>
      <c r="AG118" s="69"/>
      <c r="AH118" s="70"/>
      <c r="AI118" s="69"/>
      <c r="AJ118" s="69"/>
      <c r="AK118" s="69"/>
      <c r="AL118" s="495"/>
      <c r="AM118" s="489"/>
      <c r="AN118" s="69">
        <v>324</v>
      </c>
      <c r="AO118" s="70"/>
      <c r="AP118" s="70"/>
      <c r="AQ118" s="70"/>
      <c r="AR118" s="69">
        <v>264</v>
      </c>
      <c r="AS118" s="69"/>
      <c r="AT118" s="493"/>
      <c r="AU118" s="494"/>
      <c r="AV118" s="490">
        <f t="shared" si="63"/>
        <v>264</v>
      </c>
      <c r="AW118" s="490">
        <f t="shared" si="64"/>
        <v>264</v>
      </c>
      <c r="AX118" s="71"/>
      <c r="AY118" s="72"/>
      <c r="AZ118" s="73"/>
      <c r="BA118" s="74"/>
      <c r="BB118" s="75"/>
      <c r="BC118" s="52">
        <f t="shared" si="65"/>
        <v>0</v>
      </c>
      <c r="BD118" s="51">
        <f t="shared" si="66"/>
        <v>0</v>
      </c>
      <c r="BE118" s="491">
        <f t="shared" si="67"/>
        <v>277.2</v>
      </c>
      <c r="BF118" s="248"/>
      <c r="BG118" s="217">
        <f t="shared" si="59"/>
        <v>0</v>
      </c>
      <c r="BH118" s="491">
        <f t="shared" si="58"/>
        <v>290.40000000000003</v>
      </c>
      <c r="BI118" s="395"/>
      <c r="BJ118" s="51">
        <f t="shared" si="68"/>
        <v>0</v>
      </c>
      <c r="BK118" s="491">
        <f t="shared" si="69"/>
        <v>303.59999999999997</v>
      </c>
      <c r="BL118" s="395"/>
      <c r="BM118" s="217">
        <f t="shared" si="70"/>
        <v>0</v>
      </c>
      <c r="BN118" s="491">
        <f t="shared" si="71"/>
        <v>316.8</v>
      </c>
      <c r="BO118" s="392">
        <f t="shared" si="72"/>
        <v>0</v>
      </c>
      <c r="BP118" s="217">
        <f t="shared" si="73"/>
        <v>0</v>
      </c>
      <c r="BQ118" s="51">
        <f t="shared" si="74"/>
        <v>0</v>
      </c>
      <c r="BR118" s="222">
        <v>1692</v>
      </c>
    </row>
    <row r="119" spans="1:70" ht="13" customHeight="1" x14ac:dyDescent="0.15">
      <c r="A119" s="217" t="str">
        <f t="shared" ref="A119:A120" si="91">"BL2"&amp;REPT(0,4-LEN(BR119))&amp;BR119</f>
        <v>BL21691</v>
      </c>
      <c r="B119" s="90" t="s">
        <v>527</v>
      </c>
      <c r="C119" s="90" t="s">
        <v>377</v>
      </c>
      <c r="D119" s="90" t="s">
        <v>61</v>
      </c>
      <c r="E119" s="253"/>
      <c r="F119" s="53" t="s">
        <v>54</v>
      </c>
      <c r="G119" s="596" t="s">
        <v>1136</v>
      </c>
      <c r="H119" s="54" t="s">
        <v>75</v>
      </c>
      <c r="I119" s="572" t="s">
        <v>436</v>
      </c>
      <c r="J119" s="590" t="s">
        <v>1062</v>
      </c>
      <c r="K119" s="590" t="s">
        <v>1057</v>
      </c>
      <c r="L119" s="230" t="s">
        <v>1055</v>
      </c>
      <c r="M119" s="219">
        <v>2</v>
      </c>
      <c r="N119" s="217">
        <v>1</v>
      </c>
      <c r="O119" s="217"/>
      <c r="P119" s="217"/>
      <c r="Q119" s="231"/>
      <c r="R119" s="232"/>
      <c r="S119" s="203"/>
      <c r="T119" s="204"/>
      <c r="U119" s="233"/>
      <c r="V119" s="206"/>
      <c r="W119" s="207"/>
      <c r="X119" s="208"/>
      <c r="Y119" s="209"/>
      <c r="Z119" s="210"/>
      <c r="AA119" s="234"/>
      <c r="AB119" s="103"/>
      <c r="AC119" s="103"/>
      <c r="AD119" s="220">
        <f t="shared" si="57"/>
        <v>0</v>
      </c>
      <c r="AE119" s="67">
        <f t="shared" si="90"/>
        <v>0</v>
      </c>
      <c r="AF119" s="69"/>
      <c r="AG119" s="69"/>
      <c r="AH119" s="70"/>
      <c r="AI119" s="69"/>
      <c r="AJ119" s="69"/>
      <c r="AK119" s="69"/>
      <c r="AL119" s="495"/>
      <c r="AM119" s="489"/>
      <c r="AN119" s="69">
        <v>324</v>
      </c>
      <c r="AO119" s="70"/>
      <c r="AP119" s="70"/>
      <c r="AQ119" s="70"/>
      <c r="AR119" s="69">
        <v>264</v>
      </c>
      <c r="AS119" s="69"/>
      <c r="AT119" s="493"/>
      <c r="AU119" s="494"/>
      <c r="AV119" s="490">
        <f t="shared" si="63"/>
        <v>264</v>
      </c>
      <c r="AW119" s="490">
        <f t="shared" si="64"/>
        <v>264</v>
      </c>
      <c r="AX119" s="71"/>
      <c r="AY119" s="72"/>
      <c r="AZ119" s="73"/>
      <c r="BA119" s="74"/>
      <c r="BB119" s="75"/>
      <c r="BC119" s="52">
        <f t="shared" si="65"/>
        <v>0</v>
      </c>
      <c r="BD119" s="51">
        <f t="shared" si="66"/>
        <v>0</v>
      </c>
      <c r="BE119" s="491">
        <f t="shared" si="67"/>
        <v>277.2</v>
      </c>
      <c r="BF119" s="248"/>
      <c r="BG119" s="217">
        <f t="shared" si="59"/>
        <v>0</v>
      </c>
      <c r="BH119" s="491">
        <f t="shared" si="58"/>
        <v>290.40000000000003</v>
      </c>
      <c r="BI119" s="395"/>
      <c r="BJ119" s="51">
        <f t="shared" si="68"/>
        <v>0</v>
      </c>
      <c r="BK119" s="491">
        <f t="shared" si="69"/>
        <v>303.59999999999997</v>
      </c>
      <c r="BL119" s="395"/>
      <c r="BM119" s="217">
        <f t="shared" si="70"/>
        <v>0</v>
      </c>
      <c r="BN119" s="491">
        <f t="shared" si="71"/>
        <v>316.8</v>
      </c>
      <c r="BO119" s="392">
        <f t="shared" si="72"/>
        <v>0</v>
      </c>
      <c r="BP119" s="217">
        <f t="shared" si="73"/>
        <v>0</v>
      </c>
      <c r="BQ119" s="51">
        <f t="shared" si="74"/>
        <v>0</v>
      </c>
      <c r="BR119" s="222">
        <v>1691</v>
      </c>
    </row>
    <row r="120" spans="1:70" ht="13" customHeight="1" x14ac:dyDescent="0.15">
      <c r="A120" s="51" t="str">
        <f t="shared" si="91"/>
        <v>BL20555</v>
      </c>
      <c r="B120" s="90" t="s">
        <v>527</v>
      </c>
      <c r="C120" s="90" t="s">
        <v>398</v>
      </c>
      <c r="D120" s="90" t="s">
        <v>61</v>
      </c>
      <c r="E120" s="253"/>
      <c r="F120" s="53" t="s">
        <v>321</v>
      </c>
      <c r="G120" s="596" t="s">
        <v>1137</v>
      </c>
      <c r="H120" s="54" t="s">
        <v>75</v>
      </c>
      <c r="I120" s="572" t="s">
        <v>436</v>
      </c>
      <c r="J120" s="590" t="s">
        <v>1062</v>
      </c>
      <c r="K120" s="590" t="s">
        <v>1057</v>
      </c>
      <c r="L120" s="230" t="s">
        <v>1055</v>
      </c>
      <c r="M120" s="55">
        <v>1.7</v>
      </c>
      <c r="N120" s="51">
        <v>1</v>
      </c>
      <c r="O120" s="217"/>
      <c r="P120" s="217"/>
      <c r="Q120" s="56"/>
      <c r="R120" s="57"/>
      <c r="S120" s="58"/>
      <c r="T120" s="59"/>
      <c r="U120" s="60"/>
      <c r="V120" s="61"/>
      <c r="W120" s="62"/>
      <c r="X120" s="63"/>
      <c r="Y120" s="64"/>
      <c r="Z120" s="65"/>
      <c r="AA120" s="66"/>
      <c r="AB120" s="103"/>
      <c r="AC120" s="103"/>
      <c r="AD120" s="220">
        <f t="shared" si="57"/>
        <v>0</v>
      </c>
      <c r="AE120" s="67">
        <f>N120*AD120</f>
        <v>0</v>
      </c>
      <c r="AF120" s="69"/>
      <c r="AG120" s="69"/>
      <c r="AH120" s="70"/>
      <c r="AI120" s="69"/>
      <c r="AJ120" s="69"/>
      <c r="AK120" s="69"/>
      <c r="AL120" s="495"/>
      <c r="AM120" s="489"/>
      <c r="AN120" s="69">
        <v>169</v>
      </c>
      <c r="AO120" s="70"/>
      <c r="AP120" s="70"/>
      <c r="AQ120" s="70"/>
      <c r="AR120" s="69">
        <v>139</v>
      </c>
      <c r="AS120" s="69"/>
      <c r="AT120" s="493"/>
      <c r="AU120" s="494"/>
      <c r="AV120" s="490">
        <f t="shared" si="63"/>
        <v>139</v>
      </c>
      <c r="AW120" s="490">
        <f t="shared" si="64"/>
        <v>139</v>
      </c>
      <c r="AX120" s="71"/>
      <c r="AY120" s="72"/>
      <c r="AZ120" s="73"/>
      <c r="BA120" s="74"/>
      <c r="BB120" s="75"/>
      <c r="BC120" s="52">
        <f t="shared" si="65"/>
        <v>0</v>
      </c>
      <c r="BD120" s="51">
        <f t="shared" si="66"/>
        <v>0</v>
      </c>
      <c r="BE120" s="491">
        <f t="shared" si="67"/>
        <v>145.95000000000002</v>
      </c>
      <c r="BF120" s="248"/>
      <c r="BG120" s="217">
        <f t="shared" si="59"/>
        <v>0</v>
      </c>
      <c r="BH120" s="491">
        <f t="shared" si="58"/>
        <v>152.9</v>
      </c>
      <c r="BI120" s="395"/>
      <c r="BJ120" s="51">
        <f t="shared" si="68"/>
        <v>0</v>
      </c>
      <c r="BK120" s="491">
        <f t="shared" si="69"/>
        <v>159.85</v>
      </c>
      <c r="BL120" s="395"/>
      <c r="BM120" s="217">
        <f t="shared" si="70"/>
        <v>0</v>
      </c>
      <c r="BN120" s="491">
        <f t="shared" si="71"/>
        <v>166.79999999999998</v>
      </c>
      <c r="BO120" s="392">
        <f t="shared" si="72"/>
        <v>0</v>
      </c>
      <c r="BP120" s="217">
        <f t="shared" si="73"/>
        <v>0</v>
      </c>
      <c r="BQ120" s="51">
        <f t="shared" si="74"/>
        <v>0</v>
      </c>
      <c r="BR120" s="77">
        <v>555</v>
      </c>
    </row>
    <row r="121" spans="1:70" ht="16" x14ac:dyDescent="0.2">
      <c r="A121" s="104"/>
      <c r="B121" s="104"/>
      <c r="C121" s="290" t="s">
        <v>417</v>
      </c>
      <c r="D121" s="104"/>
      <c r="E121" s="418"/>
      <c r="F121" s="104"/>
      <c r="G121" s="104"/>
      <c r="H121" s="104"/>
      <c r="I121" s="418"/>
      <c r="J121" s="418"/>
      <c r="K121" s="418"/>
      <c r="L121" s="418"/>
      <c r="M121" s="104"/>
      <c r="N121" s="104"/>
      <c r="O121" s="418"/>
      <c r="P121" s="418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04"/>
      <c r="AE121" s="104"/>
      <c r="AF121" s="108"/>
      <c r="AG121" s="108"/>
      <c r="AH121" s="108"/>
      <c r="AI121" s="104"/>
      <c r="AJ121" s="418"/>
      <c r="AK121" s="104"/>
      <c r="AL121" s="104"/>
      <c r="AM121" s="104"/>
      <c r="AN121" s="104"/>
      <c r="AO121" s="104"/>
      <c r="AP121" s="104"/>
      <c r="AQ121" s="104"/>
      <c r="AR121" s="104"/>
      <c r="AS121" s="104"/>
      <c r="AT121" s="104"/>
      <c r="AU121" s="104"/>
      <c r="AV121" s="104"/>
      <c r="AW121" s="104"/>
      <c r="AX121" s="189"/>
      <c r="AY121" s="189"/>
      <c r="AZ121" s="189"/>
      <c r="BA121" s="189"/>
      <c r="BB121" s="189"/>
      <c r="BC121" s="104"/>
      <c r="BD121" s="104"/>
      <c r="BE121" s="104"/>
      <c r="BF121" s="189"/>
      <c r="BG121" s="104"/>
      <c r="BH121" s="189"/>
      <c r="BI121" s="104"/>
      <c r="BJ121" s="104"/>
      <c r="BK121" s="104"/>
      <c r="BL121" s="104"/>
      <c r="BM121" s="104"/>
      <c r="BN121" s="104"/>
      <c r="BO121" s="104"/>
      <c r="BP121" s="104"/>
      <c r="BQ121" s="104"/>
      <c r="BR121" s="106"/>
    </row>
    <row r="122" spans="1:70" ht="13" customHeight="1" x14ac:dyDescent="0.15">
      <c r="A122" s="51" t="str">
        <f t="shared" ref="A122:A125" si="92">"BL2"&amp;REPT(0,4-LEN(BR122))&amp;BR122</f>
        <v>BL22228</v>
      </c>
      <c r="B122" s="54" t="s">
        <v>686</v>
      </c>
      <c r="C122" s="54" t="s">
        <v>418</v>
      </c>
      <c r="D122" s="54" t="s">
        <v>5</v>
      </c>
      <c r="E122" s="247"/>
      <c r="F122" s="53" t="s">
        <v>56</v>
      </c>
      <c r="G122" s="53" t="s">
        <v>69</v>
      </c>
      <c r="H122" s="54" t="s">
        <v>70</v>
      </c>
      <c r="I122" s="574" t="s">
        <v>1060</v>
      </c>
      <c r="J122" s="590" t="s">
        <v>1063</v>
      </c>
      <c r="K122" s="590" t="s">
        <v>1057</v>
      </c>
      <c r="L122" s="230" t="s">
        <v>1055</v>
      </c>
      <c r="M122" s="55">
        <v>12.21</v>
      </c>
      <c r="N122" s="51">
        <v>10</v>
      </c>
      <c r="O122" s="217"/>
      <c r="P122" s="217"/>
      <c r="Q122" s="56"/>
      <c r="R122" s="57"/>
      <c r="S122" s="58"/>
      <c r="T122" s="59"/>
      <c r="U122" s="60"/>
      <c r="V122" s="61"/>
      <c r="W122" s="62"/>
      <c r="X122" s="63"/>
      <c r="Y122" s="64"/>
      <c r="Z122" s="65"/>
      <c r="AA122" s="66"/>
      <c r="AB122" s="103"/>
      <c r="AC122" s="103"/>
      <c r="AD122" s="220">
        <f t="shared" si="57"/>
        <v>0</v>
      </c>
      <c r="AE122" s="67">
        <f t="shared" ref="AE122:AE125" si="93">N122*AD122</f>
        <v>0</v>
      </c>
      <c r="AF122" s="69"/>
      <c r="AG122" s="69"/>
      <c r="AH122" s="70"/>
      <c r="AI122" s="69"/>
      <c r="AJ122" s="69"/>
      <c r="AK122" s="69"/>
      <c r="AL122" s="495"/>
      <c r="AM122" s="489"/>
      <c r="AN122" s="69">
        <v>234</v>
      </c>
      <c r="AO122" s="70"/>
      <c r="AP122" s="70"/>
      <c r="AQ122" s="70"/>
      <c r="AR122" s="69">
        <v>189</v>
      </c>
      <c r="AS122" s="69"/>
      <c r="AT122" s="493"/>
      <c r="AU122" s="494"/>
      <c r="AV122" s="490">
        <f t="shared" ref="AV122:AV143" si="94">IF(OrderFormType="Wholesale",CEILING(AR122*ExchRate,ExchRateRoundUpTo),CEILING(AN122*ExchRate,ExchRateRoundUpTo)/1.22)</f>
        <v>189</v>
      </c>
      <c r="AW122" s="490">
        <f t="shared" ref="AW122:AW143" si="95">AV122*(1+AO122+AP122)</f>
        <v>189</v>
      </c>
      <c r="AX122" s="71"/>
      <c r="AY122" s="72"/>
      <c r="AZ122" s="73"/>
      <c r="BA122" s="74"/>
      <c r="BB122" s="75"/>
      <c r="BC122" s="52">
        <f t="shared" ref="BC122:BC148" si="96">SUM(AX122:BB122)</f>
        <v>0</v>
      </c>
      <c r="BD122" s="51">
        <f t="shared" ref="BD122:BD148" si="97">N122*BC122</f>
        <v>0</v>
      </c>
      <c r="BE122" s="491">
        <f t="shared" ref="BE122:BE148" si="98">AV122*(1.05+AO122+AP122)</f>
        <v>198.45000000000002</v>
      </c>
      <c r="BF122" s="248"/>
      <c r="BG122" s="217">
        <f t="shared" si="59"/>
        <v>0</v>
      </c>
      <c r="BH122" s="491">
        <f t="shared" si="58"/>
        <v>207.9</v>
      </c>
      <c r="BI122" s="103"/>
      <c r="BJ122" s="51">
        <f t="shared" ref="BJ122:BJ148" si="99">N122*BI122</f>
        <v>0</v>
      </c>
      <c r="BK122" s="491">
        <f t="shared" ref="BK122:BK148" si="100">AV122*(1.15+AO122+AP122)</f>
        <v>217.35</v>
      </c>
      <c r="BL122" s="103"/>
      <c r="BM122" s="217">
        <f t="shared" ref="BM122:BM148" si="101">N122*BL122</f>
        <v>0</v>
      </c>
      <c r="BN122" s="491">
        <f t="shared" ref="BN122:BN148" si="102">AV122*(1.2+AO122+AP122)</f>
        <v>226.79999999999998</v>
      </c>
      <c r="BO122" s="392">
        <f t="shared" ref="BO122:BO148" si="103">(AD122*AW122)+(BC122*BE122)+(BF122*BH122)+(BI122*BK122)+(BL122*BN122)</f>
        <v>0</v>
      </c>
      <c r="BP122" s="217">
        <f t="shared" ref="BP122:BP148" si="104">AD122+BC122+BF122+BI122+BL122</f>
        <v>0</v>
      </c>
      <c r="BQ122" s="51">
        <f t="shared" ref="BQ122:BQ148" si="105">N122*BP122</f>
        <v>0</v>
      </c>
      <c r="BR122" s="222">
        <v>2228</v>
      </c>
    </row>
    <row r="123" spans="1:70" ht="13" customHeight="1" x14ac:dyDescent="0.15">
      <c r="A123" s="51" t="str">
        <f t="shared" ref="A123:A124" si="106">"BL2"&amp;REPT(0,4-LEN(BR123))&amp;BR123</f>
        <v>BL22229</v>
      </c>
      <c r="B123" s="54" t="s">
        <v>686</v>
      </c>
      <c r="C123" s="54" t="s">
        <v>419</v>
      </c>
      <c r="D123" s="54" t="s">
        <v>5</v>
      </c>
      <c r="E123" s="247"/>
      <c r="F123" s="53" t="s">
        <v>55</v>
      </c>
      <c r="G123" s="53" t="s">
        <v>72</v>
      </c>
      <c r="H123" s="54" t="s">
        <v>70</v>
      </c>
      <c r="I123" s="572" t="s">
        <v>1060</v>
      </c>
      <c r="J123" s="590" t="s">
        <v>1063</v>
      </c>
      <c r="K123" s="590" t="s">
        <v>1057</v>
      </c>
      <c r="L123" s="230" t="s">
        <v>1055</v>
      </c>
      <c r="M123" s="55">
        <v>6</v>
      </c>
      <c r="N123" s="51">
        <v>2</v>
      </c>
      <c r="O123" s="217"/>
      <c r="P123" s="217"/>
      <c r="Q123" s="56"/>
      <c r="R123" s="57"/>
      <c r="S123" s="58"/>
      <c r="T123" s="59"/>
      <c r="U123" s="60"/>
      <c r="V123" s="61"/>
      <c r="W123" s="62"/>
      <c r="X123" s="63"/>
      <c r="Y123" s="64"/>
      <c r="Z123" s="65"/>
      <c r="AA123" s="66"/>
      <c r="AB123" s="103"/>
      <c r="AC123" s="103"/>
      <c r="AD123" s="220">
        <f t="shared" si="57"/>
        <v>0</v>
      </c>
      <c r="AE123" s="67">
        <f t="shared" ref="AE123:AE124" si="107">N123*AD123</f>
        <v>0</v>
      </c>
      <c r="AF123" s="69"/>
      <c r="AG123" s="69"/>
      <c r="AH123" s="70"/>
      <c r="AI123" s="69"/>
      <c r="AJ123" s="69"/>
      <c r="AK123" s="69"/>
      <c r="AL123" s="495"/>
      <c r="AM123" s="489"/>
      <c r="AN123" s="69">
        <v>149</v>
      </c>
      <c r="AO123" s="70"/>
      <c r="AP123" s="70"/>
      <c r="AQ123" s="70"/>
      <c r="AR123" s="69">
        <v>119</v>
      </c>
      <c r="AS123" s="69"/>
      <c r="AT123" s="493"/>
      <c r="AU123" s="494"/>
      <c r="AV123" s="490">
        <f t="shared" si="94"/>
        <v>119</v>
      </c>
      <c r="AW123" s="490">
        <f t="shared" si="95"/>
        <v>119</v>
      </c>
      <c r="AX123" s="71"/>
      <c r="AY123" s="72"/>
      <c r="AZ123" s="73"/>
      <c r="BA123" s="74"/>
      <c r="BB123" s="75"/>
      <c r="BC123" s="52">
        <f t="shared" si="96"/>
        <v>0</v>
      </c>
      <c r="BD123" s="51">
        <f t="shared" si="97"/>
        <v>0</v>
      </c>
      <c r="BE123" s="491">
        <f t="shared" si="98"/>
        <v>124.95</v>
      </c>
      <c r="BF123" s="248"/>
      <c r="BG123" s="217">
        <f t="shared" si="59"/>
        <v>0</v>
      </c>
      <c r="BH123" s="491">
        <f t="shared" si="58"/>
        <v>130.9</v>
      </c>
      <c r="BI123" s="103"/>
      <c r="BJ123" s="51">
        <f t="shared" si="99"/>
        <v>0</v>
      </c>
      <c r="BK123" s="491">
        <f t="shared" si="100"/>
        <v>136.85</v>
      </c>
      <c r="BL123" s="103"/>
      <c r="BM123" s="217">
        <f t="shared" si="101"/>
        <v>0</v>
      </c>
      <c r="BN123" s="491">
        <f t="shared" si="102"/>
        <v>142.79999999999998</v>
      </c>
      <c r="BO123" s="392">
        <f t="shared" si="103"/>
        <v>0</v>
      </c>
      <c r="BP123" s="217">
        <f t="shared" si="104"/>
        <v>0</v>
      </c>
      <c r="BQ123" s="51">
        <f t="shared" si="105"/>
        <v>0</v>
      </c>
      <c r="BR123" s="222">
        <v>2229</v>
      </c>
    </row>
    <row r="124" spans="1:70" ht="13" customHeight="1" x14ac:dyDescent="0.15">
      <c r="A124" s="51" t="str">
        <f t="shared" si="106"/>
        <v>BL22234</v>
      </c>
      <c r="B124" s="54" t="s">
        <v>686</v>
      </c>
      <c r="C124" s="54" t="s">
        <v>508</v>
      </c>
      <c r="D124" s="54" t="s">
        <v>5</v>
      </c>
      <c r="E124" s="247"/>
      <c r="F124" s="53" t="s">
        <v>1271</v>
      </c>
      <c r="G124" s="53" t="s">
        <v>83</v>
      </c>
      <c r="H124" s="54" t="s">
        <v>70</v>
      </c>
      <c r="I124" s="572" t="s">
        <v>1060</v>
      </c>
      <c r="J124" s="590" t="s">
        <v>1063</v>
      </c>
      <c r="K124" s="590" t="s">
        <v>1057</v>
      </c>
      <c r="L124" s="230" t="s">
        <v>1055</v>
      </c>
      <c r="M124" s="55">
        <v>5.3529999999999998</v>
      </c>
      <c r="N124" s="51">
        <v>2</v>
      </c>
      <c r="O124" s="217"/>
      <c r="P124" s="217"/>
      <c r="Q124" s="56"/>
      <c r="R124" s="57"/>
      <c r="S124" s="58"/>
      <c r="T124" s="59"/>
      <c r="U124" s="60"/>
      <c r="V124" s="61"/>
      <c r="W124" s="62"/>
      <c r="X124" s="63"/>
      <c r="Y124" s="64"/>
      <c r="Z124" s="65"/>
      <c r="AA124" s="66"/>
      <c r="AB124" s="103"/>
      <c r="AC124" s="103"/>
      <c r="AD124" s="220">
        <f t="shared" si="57"/>
        <v>0</v>
      </c>
      <c r="AE124" s="67">
        <f t="shared" si="107"/>
        <v>0</v>
      </c>
      <c r="AF124" s="69"/>
      <c r="AG124" s="69"/>
      <c r="AH124" s="70"/>
      <c r="AI124" s="69"/>
      <c r="AJ124" s="69"/>
      <c r="AK124" s="69"/>
      <c r="AL124" s="495"/>
      <c r="AM124" s="489"/>
      <c r="AN124" s="69">
        <v>134</v>
      </c>
      <c r="AO124" s="70"/>
      <c r="AP124" s="70"/>
      <c r="AQ124" s="70"/>
      <c r="AR124" s="69">
        <v>109</v>
      </c>
      <c r="AS124" s="69"/>
      <c r="AT124" s="493"/>
      <c r="AU124" s="494"/>
      <c r="AV124" s="490">
        <f t="shared" si="94"/>
        <v>109</v>
      </c>
      <c r="AW124" s="490">
        <f t="shared" si="95"/>
        <v>109</v>
      </c>
      <c r="AX124" s="71"/>
      <c r="AY124" s="72"/>
      <c r="AZ124" s="73"/>
      <c r="BA124" s="74"/>
      <c r="BB124" s="75"/>
      <c r="BC124" s="52">
        <f t="shared" si="96"/>
        <v>0</v>
      </c>
      <c r="BD124" s="51">
        <f t="shared" si="97"/>
        <v>0</v>
      </c>
      <c r="BE124" s="491">
        <f t="shared" si="98"/>
        <v>114.45</v>
      </c>
      <c r="BF124" s="248"/>
      <c r="BG124" s="217">
        <f t="shared" si="59"/>
        <v>0</v>
      </c>
      <c r="BH124" s="491">
        <f t="shared" si="58"/>
        <v>119.9</v>
      </c>
      <c r="BI124" s="103"/>
      <c r="BJ124" s="51">
        <f t="shared" si="99"/>
        <v>0</v>
      </c>
      <c r="BK124" s="491">
        <f t="shared" si="100"/>
        <v>125.35</v>
      </c>
      <c r="BL124" s="103"/>
      <c r="BM124" s="217">
        <f t="shared" si="101"/>
        <v>0</v>
      </c>
      <c r="BN124" s="491">
        <f t="shared" si="102"/>
        <v>130.79999999999998</v>
      </c>
      <c r="BO124" s="392">
        <f t="shared" si="103"/>
        <v>0</v>
      </c>
      <c r="BP124" s="217">
        <f t="shared" si="104"/>
        <v>0</v>
      </c>
      <c r="BQ124" s="51">
        <f t="shared" si="105"/>
        <v>0</v>
      </c>
      <c r="BR124" s="222">
        <v>2234</v>
      </c>
    </row>
    <row r="125" spans="1:70" ht="13" customHeight="1" x14ac:dyDescent="0.15">
      <c r="A125" s="51" t="str">
        <f t="shared" si="92"/>
        <v>BL22235</v>
      </c>
      <c r="B125" s="54" t="s">
        <v>686</v>
      </c>
      <c r="C125" s="54" t="s">
        <v>507</v>
      </c>
      <c r="D125" s="54" t="s">
        <v>5</v>
      </c>
      <c r="E125" s="247"/>
      <c r="F125" s="53" t="s">
        <v>1272</v>
      </c>
      <c r="G125" s="53" t="s">
        <v>83</v>
      </c>
      <c r="H125" s="54" t="s">
        <v>70</v>
      </c>
      <c r="I125" s="572" t="s">
        <v>1060</v>
      </c>
      <c r="J125" s="590" t="s">
        <v>1063</v>
      </c>
      <c r="K125" s="590" t="s">
        <v>1057</v>
      </c>
      <c r="L125" s="230" t="s">
        <v>1055</v>
      </c>
      <c r="M125" s="55">
        <v>8.1669999999999998</v>
      </c>
      <c r="N125" s="51">
        <v>2</v>
      </c>
      <c r="O125" s="217"/>
      <c r="P125" s="217"/>
      <c r="Q125" s="56"/>
      <c r="R125" s="57"/>
      <c r="S125" s="58"/>
      <c r="T125" s="59"/>
      <c r="U125" s="60"/>
      <c r="V125" s="61"/>
      <c r="W125" s="62"/>
      <c r="X125" s="63"/>
      <c r="Y125" s="64"/>
      <c r="Z125" s="65"/>
      <c r="AA125" s="66"/>
      <c r="AB125" s="103"/>
      <c r="AC125" s="103"/>
      <c r="AD125" s="220">
        <f t="shared" si="57"/>
        <v>0</v>
      </c>
      <c r="AE125" s="67">
        <f t="shared" si="93"/>
        <v>0</v>
      </c>
      <c r="AF125" s="69"/>
      <c r="AG125" s="69"/>
      <c r="AH125" s="70"/>
      <c r="AI125" s="69"/>
      <c r="AJ125" s="69"/>
      <c r="AK125" s="69"/>
      <c r="AL125" s="495"/>
      <c r="AM125" s="489"/>
      <c r="AN125" s="69">
        <v>169</v>
      </c>
      <c r="AO125" s="70"/>
      <c r="AP125" s="70"/>
      <c r="AQ125" s="70"/>
      <c r="AR125" s="69">
        <v>139</v>
      </c>
      <c r="AS125" s="69"/>
      <c r="AT125" s="493"/>
      <c r="AU125" s="494"/>
      <c r="AV125" s="490">
        <f t="shared" si="94"/>
        <v>139</v>
      </c>
      <c r="AW125" s="490">
        <f t="shared" si="95"/>
        <v>139</v>
      </c>
      <c r="AX125" s="71"/>
      <c r="AY125" s="72"/>
      <c r="AZ125" s="73"/>
      <c r="BA125" s="74"/>
      <c r="BB125" s="75"/>
      <c r="BC125" s="52">
        <f t="shared" si="96"/>
        <v>0</v>
      </c>
      <c r="BD125" s="51">
        <f t="shared" si="97"/>
        <v>0</v>
      </c>
      <c r="BE125" s="491">
        <f t="shared" si="98"/>
        <v>145.95000000000002</v>
      </c>
      <c r="BF125" s="248"/>
      <c r="BG125" s="217">
        <f t="shared" si="59"/>
        <v>0</v>
      </c>
      <c r="BH125" s="491">
        <f t="shared" si="58"/>
        <v>152.9</v>
      </c>
      <c r="BI125" s="103"/>
      <c r="BJ125" s="51">
        <f t="shared" si="99"/>
        <v>0</v>
      </c>
      <c r="BK125" s="491">
        <f t="shared" si="100"/>
        <v>159.85</v>
      </c>
      <c r="BL125" s="103"/>
      <c r="BM125" s="217">
        <f t="shared" si="101"/>
        <v>0</v>
      </c>
      <c r="BN125" s="491">
        <f t="shared" si="102"/>
        <v>166.79999999999998</v>
      </c>
      <c r="BO125" s="392">
        <f t="shared" si="103"/>
        <v>0</v>
      </c>
      <c r="BP125" s="217">
        <f t="shared" si="104"/>
        <v>0</v>
      </c>
      <c r="BQ125" s="51">
        <f t="shared" si="105"/>
        <v>0</v>
      </c>
      <c r="BR125" s="222">
        <v>2235</v>
      </c>
    </row>
    <row r="126" spans="1:70" ht="13" customHeight="1" x14ac:dyDescent="0.15">
      <c r="A126" s="51" t="str">
        <f t="shared" ref="A126" si="108">"BL2"&amp;REPT(0,4-LEN(BR126))&amp;BR126</f>
        <v>BL22276</v>
      </c>
      <c r="B126" s="54" t="s">
        <v>686</v>
      </c>
      <c r="C126" s="54" t="s">
        <v>798</v>
      </c>
      <c r="D126" s="54" t="s">
        <v>5</v>
      </c>
      <c r="E126" s="247"/>
      <c r="F126" s="53" t="s">
        <v>54</v>
      </c>
      <c r="G126" s="53" t="s">
        <v>83</v>
      </c>
      <c r="H126" s="54" t="s">
        <v>70</v>
      </c>
      <c r="I126" s="572" t="s">
        <v>1060</v>
      </c>
      <c r="J126" s="590" t="s">
        <v>1063</v>
      </c>
      <c r="K126" s="590" t="s">
        <v>1057</v>
      </c>
      <c r="L126" s="230" t="s">
        <v>1055</v>
      </c>
      <c r="M126" s="55">
        <v>10.46</v>
      </c>
      <c r="N126" s="51">
        <v>4</v>
      </c>
      <c r="O126" s="217"/>
      <c r="P126" s="217"/>
      <c r="Q126" s="56"/>
      <c r="R126" s="57"/>
      <c r="S126" s="58"/>
      <c r="T126" s="59"/>
      <c r="U126" s="60"/>
      <c r="V126" s="61"/>
      <c r="W126" s="62"/>
      <c r="X126" s="63"/>
      <c r="Y126" s="64"/>
      <c r="Z126" s="65"/>
      <c r="AA126" s="66"/>
      <c r="AB126" s="103"/>
      <c r="AC126" s="103"/>
      <c r="AD126" s="220">
        <f t="shared" si="57"/>
        <v>0</v>
      </c>
      <c r="AE126" s="67">
        <f t="shared" ref="AE126" si="109">N126*AD126</f>
        <v>0</v>
      </c>
      <c r="AF126" s="69"/>
      <c r="AG126" s="69"/>
      <c r="AH126" s="70"/>
      <c r="AI126" s="69"/>
      <c r="AJ126" s="69"/>
      <c r="AK126" s="69"/>
      <c r="AL126" s="495"/>
      <c r="AM126" s="489"/>
      <c r="AN126" s="69">
        <v>219</v>
      </c>
      <c r="AO126" s="70"/>
      <c r="AP126" s="70"/>
      <c r="AQ126" s="70"/>
      <c r="AR126" s="69">
        <v>179</v>
      </c>
      <c r="AS126" s="69"/>
      <c r="AT126" s="493"/>
      <c r="AU126" s="494"/>
      <c r="AV126" s="490">
        <f t="shared" si="94"/>
        <v>179</v>
      </c>
      <c r="AW126" s="490">
        <f t="shared" si="95"/>
        <v>179</v>
      </c>
      <c r="AX126" s="71"/>
      <c r="AY126" s="72"/>
      <c r="AZ126" s="73"/>
      <c r="BA126" s="74"/>
      <c r="BB126" s="75"/>
      <c r="BC126" s="52">
        <f t="shared" si="96"/>
        <v>0</v>
      </c>
      <c r="BD126" s="51">
        <f t="shared" si="97"/>
        <v>0</v>
      </c>
      <c r="BE126" s="491">
        <f t="shared" si="98"/>
        <v>187.95000000000002</v>
      </c>
      <c r="BF126" s="248"/>
      <c r="BG126" s="217">
        <f t="shared" si="59"/>
        <v>0</v>
      </c>
      <c r="BH126" s="491">
        <f t="shared" si="58"/>
        <v>196.9</v>
      </c>
      <c r="BI126" s="103"/>
      <c r="BJ126" s="51">
        <f t="shared" si="99"/>
        <v>0</v>
      </c>
      <c r="BK126" s="491">
        <f t="shared" si="100"/>
        <v>205.85</v>
      </c>
      <c r="BL126" s="103"/>
      <c r="BM126" s="217">
        <f t="shared" si="101"/>
        <v>0</v>
      </c>
      <c r="BN126" s="491">
        <f t="shared" si="102"/>
        <v>214.79999999999998</v>
      </c>
      <c r="BO126" s="392">
        <f t="shared" si="103"/>
        <v>0</v>
      </c>
      <c r="BP126" s="217">
        <f t="shared" si="104"/>
        <v>0</v>
      </c>
      <c r="BQ126" s="51">
        <f t="shared" si="105"/>
        <v>0</v>
      </c>
      <c r="BR126" s="222">
        <v>2276</v>
      </c>
    </row>
    <row r="127" spans="1:70" ht="13" customHeight="1" x14ac:dyDescent="0.15">
      <c r="A127" s="51" t="str">
        <f t="shared" ref="A127" si="110">"BL2"&amp;REPT(0,4-LEN(BR127))&amp;BR127</f>
        <v>BL22230</v>
      </c>
      <c r="B127" s="54" t="s">
        <v>686</v>
      </c>
      <c r="C127" s="54" t="s">
        <v>498</v>
      </c>
      <c r="D127" s="54" t="s">
        <v>5</v>
      </c>
      <c r="E127" s="247"/>
      <c r="F127" s="53" t="s">
        <v>63</v>
      </c>
      <c r="G127" s="53" t="s">
        <v>63</v>
      </c>
      <c r="H127" s="54" t="s">
        <v>70</v>
      </c>
      <c r="I127" s="572" t="s">
        <v>1060</v>
      </c>
      <c r="J127" s="590" t="s">
        <v>1063</v>
      </c>
      <c r="K127" s="590" t="s">
        <v>1057</v>
      </c>
      <c r="L127" s="230" t="s">
        <v>1055</v>
      </c>
      <c r="M127" s="55">
        <v>1.242</v>
      </c>
      <c r="N127" s="51">
        <v>10</v>
      </c>
      <c r="O127" s="217"/>
      <c r="P127" s="217"/>
      <c r="Q127" s="56"/>
      <c r="R127" s="57"/>
      <c r="S127" s="58"/>
      <c r="T127" s="59"/>
      <c r="U127" s="60"/>
      <c r="V127" s="61"/>
      <c r="W127" s="62"/>
      <c r="X127" s="63"/>
      <c r="Y127" s="64"/>
      <c r="Z127" s="65"/>
      <c r="AA127" s="66"/>
      <c r="AB127" s="103"/>
      <c r="AC127" s="103"/>
      <c r="AD127" s="220">
        <f t="shared" si="57"/>
        <v>0</v>
      </c>
      <c r="AE127" s="67">
        <f t="shared" ref="AE127" si="111">N127*AD127</f>
        <v>0</v>
      </c>
      <c r="AF127" s="69"/>
      <c r="AG127" s="69"/>
      <c r="AH127" s="70"/>
      <c r="AI127" s="69"/>
      <c r="AJ127" s="69"/>
      <c r="AK127" s="69"/>
      <c r="AL127" s="495"/>
      <c r="AM127" s="489"/>
      <c r="AN127" s="69">
        <v>79</v>
      </c>
      <c r="AO127" s="70"/>
      <c r="AP127" s="70"/>
      <c r="AQ127" s="70"/>
      <c r="AR127" s="69">
        <v>64</v>
      </c>
      <c r="AS127" s="69"/>
      <c r="AT127" s="493"/>
      <c r="AU127" s="494"/>
      <c r="AV127" s="490">
        <f t="shared" si="94"/>
        <v>64</v>
      </c>
      <c r="AW127" s="490">
        <f t="shared" si="95"/>
        <v>64</v>
      </c>
      <c r="AX127" s="71"/>
      <c r="AY127" s="72"/>
      <c r="AZ127" s="73"/>
      <c r="BA127" s="74"/>
      <c r="BB127" s="75"/>
      <c r="BC127" s="52">
        <f t="shared" si="96"/>
        <v>0</v>
      </c>
      <c r="BD127" s="51">
        <f t="shared" si="97"/>
        <v>0</v>
      </c>
      <c r="BE127" s="491">
        <f t="shared" si="98"/>
        <v>67.2</v>
      </c>
      <c r="BF127" s="248"/>
      <c r="BG127" s="217">
        <f t="shared" si="59"/>
        <v>0</v>
      </c>
      <c r="BH127" s="491">
        <f t="shared" si="58"/>
        <v>70.400000000000006</v>
      </c>
      <c r="BI127" s="103"/>
      <c r="BJ127" s="51">
        <f t="shared" si="99"/>
        <v>0</v>
      </c>
      <c r="BK127" s="491">
        <f t="shared" si="100"/>
        <v>73.599999999999994</v>
      </c>
      <c r="BL127" s="103"/>
      <c r="BM127" s="217">
        <f t="shared" si="101"/>
        <v>0</v>
      </c>
      <c r="BN127" s="491">
        <f t="shared" si="102"/>
        <v>76.8</v>
      </c>
      <c r="BO127" s="392">
        <f t="shared" si="103"/>
        <v>0</v>
      </c>
      <c r="BP127" s="217">
        <f t="shared" si="104"/>
        <v>0</v>
      </c>
      <c r="BQ127" s="51">
        <f t="shared" si="105"/>
        <v>0</v>
      </c>
      <c r="BR127" s="222">
        <v>2230</v>
      </c>
    </row>
    <row r="128" spans="1:70" ht="13" customHeight="1" x14ac:dyDescent="0.15">
      <c r="A128" s="51" t="str">
        <f t="shared" ref="A128:A171" si="112">"BL2"&amp;REPT(0,4-LEN(BR128))&amp;BR128</f>
        <v>BL21903</v>
      </c>
      <c r="B128" s="253" t="s">
        <v>686</v>
      </c>
      <c r="C128" s="253" t="s">
        <v>494</v>
      </c>
      <c r="D128" s="253" t="s">
        <v>61</v>
      </c>
      <c r="E128" s="253"/>
      <c r="F128" s="53" t="s">
        <v>55</v>
      </c>
      <c r="G128" s="596" t="s">
        <v>1138</v>
      </c>
      <c r="H128" s="54" t="s">
        <v>70</v>
      </c>
      <c r="I128" s="572" t="s">
        <v>1060</v>
      </c>
      <c r="J128" s="590" t="s">
        <v>1063</v>
      </c>
      <c r="K128" s="590" t="s">
        <v>1057</v>
      </c>
      <c r="L128" s="230" t="s">
        <v>1055</v>
      </c>
      <c r="M128" s="55">
        <v>1.1000000000000001</v>
      </c>
      <c r="N128" s="51">
        <v>1</v>
      </c>
      <c r="O128" s="217"/>
      <c r="P128" s="217"/>
      <c r="Q128" s="56"/>
      <c r="R128" s="57"/>
      <c r="S128" s="58"/>
      <c r="T128" s="59"/>
      <c r="U128" s="60"/>
      <c r="V128" s="61"/>
      <c r="W128" s="62"/>
      <c r="X128" s="63"/>
      <c r="Y128" s="64"/>
      <c r="Z128" s="65"/>
      <c r="AA128" s="66"/>
      <c r="AB128" s="103"/>
      <c r="AC128" s="103"/>
      <c r="AD128" s="220">
        <f t="shared" si="57"/>
        <v>0</v>
      </c>
      <c r="AE128" s="67">
        <f t="shared" ref="AE128:AE148" si="113">N128*AD128</f>
        <v>0</v>
      </c>
      <c r="AF128" s="69"/>
      <c r="AG128" s="69"/>
      <c r="AH128" s="70"/>
      <c r="AI128" s="69"/>
      <c r="AJ128" s="69"/>
      <c r="AK128" s="69"/>
      <c r="AL128" s="495"/>
      <c r="AM128" s="489"/>
      <c r="AN128" s="69">
        <v>274</v>
      </c>
      <c r="AO128" s="70"/>
      <c r="AP128" s="70"/>
      <c r="AQ128" s="70"/>
      <c r="AR128" s="69">
        <v>224</v>
      </c>
      <c r="AS128" s="69"/>
      <c r="AT128" s="493"/>
      <c r="AU128" s="494"/>
      <c r="AV128" s="490">
        <f t="shared" si="94"/>
        <v>224</v>
      </c>
      <c r="AW128" s="490">
        <f t="shared" si="95"/>
        <v>224</v>
      </c>
      <c r="AX128" s="71"/>
      <c r="AY128" s="72"/>
      <c r="AZ128" s="73"/>
      <c r="BA128" s="74"/>
      <c r="BB128" s="75"/>
      <c r="BC128" s="52">
        <f t="shared" si="96"/>
        <v>0</v>
      </c>
      <c r="BD128" s="51">
        <f t="shared" si="97"/>
        <v>0</v>
      </c>
      <c r="BE128" s="491">
        <f t="shared" si="98"/>
        <v>235.20000000000002</v>
      </c>
      <c r="BF128" s="248"/>
      <c r="BG128" s="217">
        <f t="shared" si="59"/>
        <v>0</v>
      </c>
      <c r="BH128" s="491">
        <f t="shared" si="58"/>
        <v>246.40000000000003</v>
      </c>
      <c r="BI128" s="395"/>
      <c r="BJ128" s="51">
        <f t="shared" si="99"/>
        <v>0</v>
      </c>
      <c r="BK128" s="491">
        <f t="shared" si="100"/>
        <v>257.59999999999997</v>
      </c>
      <c r="BL128" s="395"/>
      <c r="BM128" s="217">
        <f t="shared" si="101"/>
        <v>0</v>
      </c>
      <c r="BN128" s="491">
        <f t="shared" si="102"/>
        <v>268.8</v>
      </c>
      <c r="BO128" s="392">
        <f t="shared" si="103"/>
        <v>0</v>
      </c>
      <c r="BP128" s="217">
        <f t="shared" si="104"/>
        <v>0</v>
      </c>
      <c r="BQ128" s="51">
        <f t="shared" si="105"/>
        <v>0</v>
      </c>
      <c r="BR128" s="222">
        <v>1903</v>
      </c>
    </row>
    <row r="129" spans="1:70" ht="13" customHeight="1" x14ac:dyDescent="0.15">
      <c r="A129" s="51" t="str">
        <f t="shared" si="112"/>
        <v>BL21904</v>
      </c>
      <c r="B129" s="253" t="s">
        <v>686</v>
      </c>
      <c r="C129" s="253" t="s">
        <v>495</v>
      </c>
      <c r="D129" s="253" t="s">
        <v>61</v>
      </c>
      <c r="E129" s="253"/>
      <c r="F129" s="53" t="s">
        <v>55</v>
      </c>
      <c r="G129" s="596" t="s">
        <v>1139</v>
      </c>
      <c r="H129" s="54" t="s">
        <v>70</v>
      </c>
      <c r="I129" s="572" t="s">
        <v>1060</v>
      </c>
      <c r="J129" s="590" t="s">
        <v>1063</v>
      </c>
      <c r="K129" s="590" t="s">
        <v>1057</v>
      </c>
      <c r="L129" s="230" t="s">
        <v>1055</v>
      </c>
      <c r="M129" s="55">
        <v>1.3</v>
      </c>
      <c r="N129" s="51">
        <v>1</v>
      </c>
      <c r="O129" s="217"/>
      <c r="P129" s="217"/>
      <c r="Q129" s="56"/>
      <c r="R129" s="57"/>
      <c r="S129" s="58"/>
      <c r="T129" s="59"/>
      <c r="U129" s="60"/>
      <c r="V129" s="61"/>
      <c r="W129" s="62"/>
      <c r="X129" s="63"/>
      <c r="Y129" s="64"/>
      <c r="Z129" s="65"/>
      <c r="AA129" s="66"/>
      <c r="AB129" s="103"/>
      <c r="AC129" s="103"/>
      <c r="AD129" s="220">
        <f t="shared" si="57"/>
        <v>0</v>
      </c>
      <c r="AE129" s="67">
        <f t="shared" si="113"/>
        <v>0</v>
      </c>
      <c r="AF129" s="69"/>
      <c r="AG129" s="69"/>
      <c r="AH129" s="70"/>
      <c r="AI129" s="69"/>
      <c r="AJ129" s="69"/>
      <c r="AK129" s="69"/>
      <c r="AL129" s="495"/>
      <c r="AM129" s="489"/>
      <c r="AN129" s="69">
        <v>274</v>
      </c>
      <c r="AO129" s="70"/>
      <c r="AP129" s="70"/>
      <c r="AQ129" s="70"/>
      <c r="AR129" s="69">
        <v>224</v>
      </c>
      <c r="AS129" s="69"/>
      <c r="AT129" s="493"/>
      <c r="AU129" s="494"/>
      <c r="AV129" s="490">
        <f t="shared" si="94"/>
        <v>224</v>
      </c>
      <c r="AW129" s="490">
        <f t="shared" si="95"/>
        <v>224</v>
      </c>
      <c r="AX129" s="71"/>
      <c r="AY129" s="72"/>
      <c r="AZ129" s="73"/>
      <c r="BA129" s="74"/>
      <c r="BB129" s="75"/>
      <c r="BC129" s="52">
        <f t="shared" si="96"/>
        <v>0</v>
      </c>
      <c r="BD129" s="51">
        <f t="shared" si="97"/>
        <v>0</v>
      </c>
      <c r="BE129" s="491">
        <f t="shared" si="98"/>
        <v>235.20000000000002</v>
      </c>
      <c r="BF129" s="248"/>
      <c r="BG129" s="217">
        <f t="shared" si="59"/>
        <v>0</v>
      </c>
      <c r="BH129" s="491">
        <f t="shared" si="58"/>
        <v>246.40000000000003</v>
      </c>
      <c r="BI129" s="395"/>
      <c r="BJ129" s="51">
        <f t="shared" si="99"/>
        <v>0</v>
      </c>
      <c r="BK129" s="491">
        <f t="shared" si="100"/>
        <v>257.59999999999997</v>
      </c>
      <c r="BL129" s="395"/>
      <c r="BM129" s="217">
        <f t="shared" si="101"/>
        <v>0</v>
      </c>
      <c r="BN129" s="491">
        <f t="shared" si="102"/>
        <v>268.8</v>
      </c>
      <c r="BO129" s="392">
        <f t="shared" si="103"/>
        <v>0</v>
      </c>
      <c r="BP129" s="217">
        <f t="shared" si="104"/>
        <v>0</v>
      </c>
      <c r="BQ129" s="51">
        <f t="shared" si="105"/>
        <v>0</v>
      </c>
      <c r="BR129" s="222">
        <v>1904</v>
      </c>
    </row>
    <row r="130" spans="1:70" ht="13" customHeight="1" x14ac:dyDescent="0.15">
      <c r="A130" s="51" t="str">
        <f t="shared" ref="A130:A131" si="114">"BL2"&amp;REPT(0,4-LEN(BR130))&amp;BR130</f>
        <v>BL22446</v>
      </c>
      <c r="B130" s="253" t="s">
        <v>686</v>
      </c>
      <c r="C130" s="253" t="s">
        <v>864</v>
      </c>
      <c r="D130" s="253" t="s">
        <v>61</v>
      </c>
      <c r="E130" s="394"/>
      <c r="F130" s="53" t="s">
        <v>1271</v>
      </c>
      <c r="G130" s="596" t="s">
        <v>1140</v>
      </c>
      <c r="H130" s="54" t="s">
        <v>70</v>
      </c>
      <c r="I130" s="572" t="s">
        <v>1060</v>
      </c>
      <c r="J130" s="590" t="s">
        <v>1063</v>
      </c>
      <c r="K130" s="590" t="s">
        <v>1057</v>
      </c>
      <c r="L130" s="230" t="s">
        <v>1055</v>
      </c>
      <c r="M130" s="129">
        <v>3.9</v>
      </c>
      <c r="N130" s="51">
        <v>1</v>
      </c>
      <c r="O130" s="217"/>
      <c r="P130" s="217"/>
      <c r="Q130" s="56"/>
      <c r="R130" s="57"/>
      <c r="S130" s="58"/>
      <c r="T130" s="59"/>
      <c r="U130" s="60"/>
      <c r="V130" s="61"/>
      <c r="W130" s="62"/>
      <c r="X130" s="63"/>
      <c r="Y130" s="64"/>
      <c r="Z130" s="65"/>
      <c r="AA130" s="66"/>
      <c r="AB130" s="103"/>
      <c r="AC130" s="103"/>
      <c r="AD130" s="220">
        <f t="shared" si="57"/>
        <v>0</v>
      </c>
      <c r="AE130" s="67">
        <f t="shared" ref="AE130:AE131" si="115">N130*AD130</f>
        <v>0</v>
      </c>
      <c r="AF130" s="69"/>
      <c r="AG130" s="69"/>
      <c r="AH130" s="70"/>
      <c r="AI130" s="69"/>
      <c r="AJ130" s="69"/>
      <c r="AK130" s="69"/>
      <c r="AL130" s="495"/>
      <c r="AM130" s="489"/>
      <c r="AN130" s="69">
        <v>469</v>
      </c>
      <c r="AO130" s="70"/>
      <c r="AP130" s="70"/>
      <c r="AQ130" s="70"/>
      <c r="AR130" s="69">
        <v>384</v>
      </c>
      <c r="AS130" s="69"/>
      <c r="AT130" s="493"/>
      <c r="AU130" s="494"/>
      <c r="AV130" s="490">
        <f t="shared" si="94"/>
        <v>384</v>
      </c>
      <c r="AW130" s="490">
        <f t="shared" si="95"/>
        <v>384</v>
      </c>
      <c r="AX130" s="71"/>
      <c r="AY130" s="72"/>
      <c r="AZ130" s="73"/>
      <c r="BA130" s="74"/>
      <c r="BB130" s="75"/>
      <c r="BC130" s="52">
        <f t="shared" si="96"/>
        <v>0</v>
      </c>
      <c r="BD130" s="51">
        <f t="shared" si="97"/>
        <v>0</v>
      </c>
      <c r="BE130" s="491">
        <f t="shared" si="98"/>
        <v>403.20000000000005</v>
      </c>
      <c r="BF130" s="248"/>
      <c r="BG130" s="217">
        <f t="shared" si="59"/>
        <v>0</v>
      </c>
      <c r="BH130" s="491">
        <f t="shared" si="58"/>
        <v>422.40000000000003</v>
      </c>
      <c r="BI130" s="395"/>
      <c r="BJ130" s="51">
        <f t="shared" si="99"/>
        <v>0</v>
      </c>
      <c r="BK130" s="491">
        <f t="shared" si="100"/>
        <v>441.59999999999997</v>
      </c>
      <c r="BL130" s="395"/>
      <c r="BM130" s="217">
        <f t="shared" si="101"/>
        <v>0</v>
      </c>
      <c r="BN130" s="491">
        <f t="shared" si="102"/>
        <v>460.79999999999995</v>
      </c>
      <c r="BO130" s="392">
        <f t="shared" si="103"/>
        <v>0</v>
      </c>
      <c r="BP130" s="217">
        <f t="shared" si="104"/>
        <v>0</v>
      </c>
      <c r="BQ130" s="51">
        <f t="shared" si="105"/>
        <v>0</v>
      </c>
      <c r="BR130" s="222">
        <v>2446</v>
      </c>
    </row>
    <row r="131" spans="1:70" ht="13" customHeight="1" x14ac:dyDescent="0.15">
      <c r="A131" s="51" t="str">
        <f t="shared" si="114"/>
        <v>BL22447</v>
      </c>
      <c r="B131" s="253" t="s">
        <v>686</v>
      </c>
      <c r="C131" s="253" t="s">
        <v>865</v>
      </c>
      <c r="D131" s="253" t="s">
        <v>61</v>
      </c>
      <c r="E131" s="394"/>
      <c r="F131" s="53" t="s">
        <v>1271</v>
      </c>
      <c r="G131" s="596" t="s">
        <v>1141</v>
      </c>
      <c r="H131" s="54" t="s">
        <v>70</v>
      </c>
      <c r="I131" s="572" t="s">
        <v>1060</v>
      </c>
      <c r="J131" s="590" t="s">
        <v>1063</v>
      </c>
      <c r="K131" s="590" t="s">
        <v>1057</v>
      </c>
      <c r="L131" s="230" t="s">
        <v>1055</v>
      </c>
      <c r="M131" s="55">
        <v>4.45</v>
      </c>
      <c r="N131" s="51">
        <v>1</v>
      </c>
      <c r="O131" s="217"/>
      <c r="P131" s="217"/>
      <c r="Q131" s="56"/>
      <c r="R131" s="57"/>
      <c r="S131" s="58"/>
      <c r="T131" s="59"/>
      <c r="U131" s="60"/>
      <c r="V131" s="61"/>
      <c r="W131" s="62"/>
      <c r="X131" s="63"/>
      <c r="Y131" s="64"/>
      <c r="Z131" s="65"/>
      <c r="AA131" s="66"/>
      <c r="AB131" s="103"/>
      <c r="AC131" s="103"/>
      <c r="AD131" s="220">
        <f t="shared" si="57"/>
        <v>0</v>
      </c>
      <c r="AE131" s="67">
        <f t="shared" si="115"/>
        <v>0</v>
      </c>
      <c r="AF131" s="69"/>
      <c r="AG131" s="69"/>
      <c r="AH131" s="70"/>
      <c r="AI131" s="69"/>
      <c r="AJ131" s="69"/>
      <c r="AK131" s="69"/>
      <c r="AL131" s="495"/>
      <c r="AM131" s="489"/>
      <c r="AN131" s="69">
        <v>509</v>
      </c>
      <c r="AO131" s="70"/>
      <c r="AP131" s="70"/>
      <c r="AQ131" s="70"/>
      <c r="AR131" s="69">
        <v>414</v>
      </c>
      <c r="AS131" s="69"/>
      <c r="AT131" s="493"/>
      <c r="AU131" s="494"/>
      <c r="AV131" s="490">
        <f t="shared" si="94"/>
        <v>414</v>
      </c>
      <c r="AW131" s="490">
        <f t="shared" si="95"/>
        <v>414</v>
      </c>
      <c r="AX131" s="71"/>
      <c r="AY131" s="72"/>
      <c r="AZ131" s="73"/>
      <c r="BA131" s="74"/>
      <c r="BB131" s="75"/>
      <c r="BC131" s="52">
        <f t="shared" si="96"/>
        <v>0</v>
      </c>
      <c r="BD131" s="51">
        <f t="shared" si="97"/>
        <v>0</v>
      </c>
      <c r="BE131" s="491">
        <f t="shared" si="98"/>
        <v>434.70000000000005</v>
      </c>
      <c r="BF131" s="248"/>
      <c r="BG131" s="217">
        <f t="shared" si="59"/>
        <v>0</v>
      </c>
      <c r="BH131" s="491">
        <f t="shared" si="58"/>
        <v>455.40000000000003</v>
      </c>
      <c r="BI131" s="395"/>
      <c r="BJ131" s="51">
        <f t="shared" si="99"/>
        <v>0</v>
      </c>
      <c r="BK131" s="491">
        <f t="shared" si="100"/>
        <v>476.09999999999997</v>
      </c>
      <c r="BL131" s="395"/>
      <c r="BM131" s="217">
        <f t="shared" si="101"/>
        <v>0</v>
      </c>
      <c r="BN131" s="491">
        <f t="shared" si="102"/>
        <v>496.79999999999995</v>
      </c>
      <c r="BO131" s="392">
        <f t="shared" si="103"/>
        <v>0</v>
      </c>
      <c r="BP131" s="217">
        <f t="shared" si="104"/>
        <v>0</v>
      </c>
      <c r="BQ131" s="51">
        <f t="shared" si="105"/>
        <v>0</v>
      </c>
      <c r="BR131" s="222">
        <v>2447</v>
      </c>
    </row>
    <row r="132" spans="1:70" ht="13" customHeight="1" x14ac:dyDescent="0.15">
      <c r="A132" s="217" t="str">
        <f t="shared" si="112"/>
        <v>BL22406</v>
      </c>
      <c r="B132" s="247" t="s">
        <v>799</v>
      </c>
      <c r="C132" s="247" t="s">
        <v>800</v>
      </c>
      <c r="D132" s="247" t="s">
        <v>5</v>
      </c>
      <c r="E132" s="414"/>
      <c r="F132" s="247" t="s">
        <v>63</v>
      </c>
      <c r="G132" s="249" t="s">
        <v>83</v>
      </c>
      <c r="H132" s="247" t="s">
        <v>70</v>
      </c>
      <c r="I132" s="572" t="s">
        <v>1060</v>
      </c>
      <c r="J132" s="590" t="s">
        <v>1063</v>
      </c>
      <c r="K132" s="590" t="s">
        <v>1057</v>
      </c>
      <c r="L132" s="230" t="s">
        <v>1055</v>
      </c>
      <c r="M132" s="219">
        <v>1.6419999999999999</v>
      </c>
      <c r="N132" s="217">
        <v>10</v>
      </c>
      <c r="O132" s="217"/>
      <c r="P132" s="217"/>
      <c r="Q132" s="231"/>
      <c r="R132" s="232"/>
      <c r="S132" s="203"/>
      <c r="T132" s="204"/>
      <c r="U132" s="233"/>
      <c r="V132" s="206"/>
      <c r="W132" s="207"/>
      <c r="X132" s="208"/>
      <c r="Y132" s="209"/>
      <c r="Z132" s="210"/>
      <c r="AA132" s="234"/>
      <c r="AB132" s="246"/>
      <c r="AC132" s="246"/>
      <c r="AD132" s="220">
        <f t="shared" ref="AD132:AD183" si="116">SUM(Q132:AC132)</f>
        <v>0</v>
      </c>
      <c r="AE132" s="220">
        <f t="shared" si="113"/>
        <v>0</v>
      </c>
      <c r="AF132" s="69"/>
      <c r="AG132" s="69"/>
      <c r="AH132" s="70"/>
      <c r="AI132" s="69"/>
      <c r="AJ132" s="495"/>
      <c r="AK132" s="495"/>
      <c r="AL132" s="495"/>
      <c r="AM132" s="489"/>
      <c r="AN132" s="69">
        <v>99</v>
      </c>
      <c r="AO132" s="70"/>
      <c r="AP132" s="70"/>
      <c r="AQ132" s="70"/>
      <c r="AR132" s="69">
        <v>79</v>
      </c>
      <c r="AS132" s="69"/>
      <c r="AT132" s="489"/>
      <c r="AU132" s="490"/>
      <c r="AV132" s="490">
        <f t="shared" si="94"/>
        <v>79</v>
      </c>
      <c r="AW132" s="490">
        <f t="shared" si="95"/>
        <v>79</v>
      </c>
      <c r="AX132" s="240"/>
      <c r="AY132" s="241"/>
      <c r="AZ132" s="242"/>
      <c r="BA132" s="243"/>
      <c r="BB132" s="244"/>
      <c r="BC132" s="245">
        <f t="shared" si="96"/>
        <v>0</v>
      </c>
      <c r="BD132" s="217">
        <f t="shared" si="97"/>
        <v>0</v>
      </c>
      <c r="BE132" s="491">
        <f t="shared" si="98"/>
        <v>82.95</v>
      </c>
      <c r="BF132" s="248"/>
      <c r="BG132" s="217">
        <f t="shared" si="59"/>
        <v>0</v>
      </c>
      <c r="BH132" s="491">
        <f t="shared" si="58"/>
        <v>86.9</v>
      </c>
      <c r="BI132" s="246"/>
      <c r="BJ132" s="217">
        <f t="shared" si="99"/>
        <v>0</v>
      </c>
      <c r="BK132" s="491">
        <f t="shared" si="100"/>
        <v>90.85</v>
      </c>
      <c r="BL132" s="246"/>
      <c r="BM132" s="217">
        <f t="shared" si="101"/>
        <v>0</v>
      </c>
      <c r="BN132" s="491">
        <f t="shared" si="102"/>
        <v>94.8</v>
      </c>
      <c r="BO132" s="392">
        <f t="shared" si="103"/>
        <v>0</v>
      </c>
      <c r="BP132" s="217">
        <f t="shared" si="104"/>
        <v>0</v>
      </c>
      <c r="BQ132" s="217">
        <f t="shared" si="105"/>
        <v>0</v>
      </c>
      <c r="BR132" s="222">
        <v>2406</v>
      </c>
    </row>
    <row r="133" spans="1:70" ht="13" customHeight="1" x14ac:dyDescent="0.15">
      <c r="A133" s="217" t="str">
        <f t="shared" si="112"/>
        <v>BL22407</v>
      </c>
      <c r="B133" s="247" t="s">
        <v>799</v>
      </c>
      <c r="C133" s="247" t="s">
        <v>801</v>
      </c>
      <c r="D133" s="247" t="s">
        <v>5</v>
      </c>
      <c r="E133" s="414"/>
      <c r="F133" s="247" t="s">
        <v>68</v>
      </c>
      <c r="G133" s="247" t="s">
        <v>72</v>
      </c>
      <c r="H133" s="247" t="s">
        <v>70</v>
      </c>
      <c r="I133" s="572" t="s">
        <v>1060</v>
      </c>
      <c r="J133" s="590" t="s">
        <v>1063</v>
      </c>
      <c r="K133" s="590" t="s">
        <v>1057</v>
      </c>
      <c r="L133" s="230" t="s">
        <v>1055</v>
      </c>
      <c r="M133" s="219">
        <v>3.1469999999999998</v>
      </c>
      <c r="N133" s="217">
        <v>10</v>
      </c>
      <c r="O133" s="217"/>
      <c r="P133" s="217"/>
      <c r="Q133" s="231"/>
      <c r="R133" s="232"/>
      <c r="S133" s="203"/>
      <c r="T133" s="204"/>
      <c r="U133" s="233"/>
      <c r="V133" s="206"/>
      <c r="W133" s="207"/>
      <c r="X133" s="208"/>
      <c r="Y133" s="209"/>
      <c r="Z133" s="210"/>
      <c r="AA133" s="234"/>
      <c r="AB133" s="246"/>
      <c r="AC133" s="246"/>
      <c r="AD133" s="220">
        <f t="shared" si="116"/>
        <v>0</v>
      </c>
      <c r="AE133" s="220">
        <f t="shared" si="113"/>
        <v>0</v>
      </c>
      <c r="AF133" s="69"/>
      <c r="AG133" s="69"/>
      <c r="AH133" s="70"/>
      <c r="AI133" s="69"/>
      <c r="AJ133" s="495"/>
      <c r="AK133" s="495"/>
      <c r="AL133" s="495"/>
      <c r="AM133" s="489"/>
      <c r="AN133" s="69">
        <v>109</v>
      </c>
      <c r="AO133" s="70"/>
      <c r="AP133" s="70"/>
      <c r="AQ133" s="70"/>
      <c r="AR133" s="69">
        <v>89</v>
      </c>
      <c r="AS133" s="69"/>
      <c r="AT133" s="489"/>
      <c r="AU133" s="490"/>
      <c r="AV133" s="490">
        <f t="shared" si="94"/>
        <v>89</v>
      </c>
      <c r="AW133" s="490">
        <f t="shared" si="95"/>
        <v>89</v>
      </c>
      <c r="AX133" s="240"/>
      <c r="AY133" s="241"/>
      <c r="AZ133" s="242"/>
      <c r="BA133" s="243"/>
      <c r="BB133" s="244"/>
      <c r="BC133" s="245">
        <f t="shared" si="96"/>
        <v>0</v>
      </c>
      <c r="BD133" s="217">
        <f t="shared" si="97"/>
        <v>0</v>
      </c>
      <c r="BE133" s="491">
        <f t="shared" si="98"/>
        <v>93.45</v>
      </c>
      <c r="BF133" s="248"/>
      <c r="BG133" s="217">
        <f t="shared" si="59"/>
        <v>0</v>
      </c>
      <c r="BH133" s="491">
        <f t="shared" si="58"/>
        <v>97.9</v>
      </c>
      <c r="BI133" s="246"/>
      <c r="BJ133" s="217">
        <f t="shared" si="99"/>
        <v>0</v>
      </c>
      <c r="BK133" s="491">
        <f t="shared" si="100"/>
        <v>102.35</v>
      </c>
      <c r="BL133" s="246"/>
      <c r="BM133" s="217">
        <f t="shared" si="101"/>
        <v>0</v>
      </c>
      <c r="BN133" s="491">
        <f t="shared" si="102"/>
        <v>106.8</v>
      </c>
      <c r="BO133" s="392">
        <f t="shared" si="103"/>
        <v>0</v>
      </c>
      <c r="BP133" s="217">
        <f t="shared" si="104"/>
        <v>0</v>
      </c>
      <c r="BQ133" s="217">
        <f t="shared" si="105"/>
        <v>0</v>
      </c>
      <c r="BR133" s="222">
        <v>2407</v>
      </c>
    </row>
    <row r="134" spans="1:70" ht="13" customHeight="1" x14ac:dyDescent="0.15">
      <c r="A134" s="217" t="str">
        <f t="shared" si="112"/>
        <v>BL22408</v>
      </c>
      <c r="B134" s="247" t="s">
        <v>799</v>
      </c>
      <c r="C134" s="247" t="s">
        <v>802</v>
      </c>
      <c r="D134" s="247" t="s">
        <v>5</v>
      </c>
      <c r="E134" s="414"/>
      <c r="F134" s="247" t="s">
        <v>56</v>
      </c>
      <c r="G134" s="247" t="s">
        <v>72</v>
      </c>
      <c r="H134" s="247" t="s">
        <v>70</v>
      </c>
      <c r="I134" s="572" t="s">
        <v>1060</v>
      </c>
      <c r="J134" s="590" t="s">
        <v>1063</v>
      </c>
      <c r="K134" s="590" t="s">
        <v>1057</v>
      </c>
      <c r="L134" s="230" t="s">
        <v>1055</v>
      </c>
      <c r="M134" s="219">
        <v>6.5970000000000004</v>
      </c>
      <c r="N134" s="217">
        <v>10</v>
      </c>
      <c r="O134" s="217"/>
      <c r="P134" s="217"/>
      <c r="Q134" s="231"/>
      <c r="R134" s="232"/>
      <c r="S134" s="203"/>
      <c r="T134" s="204"/>
      <c r="U134" s="233"/>
      <c r="V134" s="206"/>
      <c r="W134" s="207"/>
      <c r="X134" s="208"/>
      <c r="Y134" s="209"/>
      <c r="Z134" s="210"/>
      <c r="AA134" s="234"/>
      <c r="AB134" s="246"/>
      <c r="AC134" s="246"/>
      <c r="AD134" s="220">
        <f t="shared" si="116"/>
        <v>0</v>
      </c>
      <c r="AE134" s="220">
        <f t="shared" si="113"/>
        <v>0</v>
      </c>
      <c r="AF134" s="69"/>
      <c r="AG134" s="69"/>
      <c r="AH134" s="70"/>
      <c r="AI134" s="69"/>
      <c r="AJ134" s="495"/>
      <c r="AK134" s="495"/>
      <c r="AL134" s="495"/>
      <c r="AM134" s="489"/>
      <c r="AN134" s="69">
        <v>154</v>
      </c>
      <c r="AO134" s="70"/>
      <c r="AP134" s="70"/>
      <c r="AQ134" s="70"/>
      <c r="AR134" s="69">
        <v>124</v>
      </c>
      <c r="AS134" s="69"/>
      <c r="AT134" s="489"/>
      <c r="AU134" s="490"/>
      <c r="AV134" s="490">
        <f t="shared" si="94"/>
        <v>124</v>
      </c>
      <c r="AW134" s="490">
        <f t="shared" si="95"/>
        <v>124</v>
      </c>
      <c r="AX134" s="240"/>
      <c r="AY134" s="241"/>
      <c r="AZ134" s="242"/>
      <c r="BA134" s="243"/>
      <c r="BB134" s="244"/>
      <c r="BC134" s="245">
        <f t="shared" si="96"/>
        <v>0</v>
      </c>
      <c r="BD134" s="217">
        <f t="shared" si="97"/>
        <v>0</v>
      </c>
      <c r="BE134" s="491">
        <f t="shared" si="98"/>
        <v>130.20000000000002</v>
      </c>
      <c r="BF134" s="248"/>
      <c r="BG134" s="217">
        <f t="shared" si="59"/>
        <v>0</v>
      </c>
      <c r="BH134" s="491">
        <f t="shared" ref="BH134:BH183" si="117">$AV134*(1.1+$AO134+$AP134)</f>
        <v>136.4</v>
      </c>
      <c r="BI134" s="246"/>
      <c r="BJ134" s="217">
        <f t="shared" si="99"/>
        <v>0</v>
      </c>
      <c r="BK134" s="491">
        <f t="shared" si="100"/>
        <v>142.6</v>
      </c>
      <c r="BL134" s="246"/>
      <c r="BM134" s="217">
        <f t="shared" si="101"/>
        <v>0</v>
      </c>
      <c r="BN134" s="491">
        <f t="shared" si="102"/>
        <v>148.79999999999998</v>
      </c>
      <c r="BO134" s="392">
        <f t="shared" si="103"/>
        <v>0</v>
      </c>
      <c r="BP134" s="217">
        <f t="shared" si="104"/>
        <v>0</v>
      </c>
      <c r="BQ134" s="217">
        <f t="shared" si="105"/>
        <v>0</v>
      </c>
      <c r="BR134" s="222">
        <v>2408</v>
      </c>
    </row>
    <row r="135" spans="1:70" ht="13" customHeight="1" x14ac:dyDescent="0.15">
      <c r="A135" s="51" t="str">
        <f t="shared" ref="A135:A137" si="118">"BL2"&amp;REPT(0,4-LEN(BR135))&amp;BR135</f>
        <v>BL22231</v>
      </c>
      <c r="B135" s="54" t="s">
        <v>687</v>
      </c>
      <c r="C135" s="54" t="s">
        <v>420</v>
      </c>
      <c r="D135" s="54" t="s">
        <v>5</v>
      </c>
      <c r="E135" s="247"/>
      <c r="F135" s="53" t="s">
        <v>56</v>
      </c>
      <c r="G135" s="53" t="s">
        <v>83</v>
      </c>
      <c r="H135" s="54" t="s">
        <v>70</v>
      </c>
      <c r="I135" s="572" t="s">
        <v>1060</v>
      </c>
      <c r="J135" s="590" t="s">
        <v>1063</v>
      </c>
      <c r="K135" s="590" t="s">
        <v>1057</v>
      </c>
      <c r="L135" s="230" t="s">
        <v>1055</v>
      </c>
      <c r="M135" s="55">
        <v>5.7750000000000004</v>
      </c>
      <c r="N135" s="51">
        <v>5</v>
      </c>
      <c r="O135" s="217"/>
      <c r="P135" s="217"/>
      <c r="Q135" s="56"/>
      <c r="R135" s="57"/>
      <c r="S135" s="58"/>
      <c r="T135" s="59"/>
      <c r="U135" s="60"/>
      <c r="V135" s="61"/>
      <c r="W135" s="62"/>
      <c r="X135" s="63"/>
      <c r="Y135" s="64"/>
      <c r="Z135" s="65"/>
      <c r="AA135" s="66"/>
      <c r="AB135" s="103"/>
      <c r="AC135" s="103"/>
      <c r="AD135" s="220">
        <f t="shared" si="116"/>
        <v>0</v>
      </c>
      <c r="AE135" s="67">
        <f t="shared" ref="AE135:AE137" si="119">N135*AD135</f>
        <v>0</v>
      </c>
      <c r="AF135" s="69"/>
      <c r="AG135" s="69"/>
      <c r="AH135" s="70"/>
      <c r="AI135" s="69"/>
      <c r="AJ135" s="69"/>
      <c r="AK135" s="69"/>
      <c r="AL135" s="495"/>
      <c r="AM135" s="489"/>
      <c r="AN135" s="69">
        <v>154</v>
      </c>
      <c r="AO135" s="70"/>
      <c r="AP135" s="70"/>
      <c r="AQ135" s="70"/>
      <c r="AR135" s="69">
        <v>124</v>
      </c>
      <c r="AS135" s="69"/>
      <c r="AT135" s="493"/>
      <c r="AU135" s="494"/>
      <c r="AV135" s="490">
        <f t="shared" si="94"/>
        <v>124</v>
      </c>
      <c r="AW135" s="490">
        <f t="shared" si="95"/>
        <v>124</v>
      </c>
      <c r="AX135" s="71"/>
      <c r="AY135" s="72"/>
      <c r="AZ135" s="73"/>
      <c r="BA135" s="74"/>
      <c r="BB135" s="75"/>
      <c r="BC135" s="52">
        <f t="shared" si="96"/>
        <v>0</v>
      </c>
      <c r="BD135" s="51">
        <f t="shared" si="97"/>
        <v>0</v>
      </c>
      <c r="BE135" s="491">
        <f t="shared" si="98"/>
        <v>130.20000000000002</v>
      </c>
      <c r="BF135" s="248"/>
      <c r="BG135" s="217">
        <f t="shared" ref="BG135:BG171" si="120">$N135*BF135</f>
        <v>0</v>
      </c>
      <c r="BH135" s="491">
        <f t="shared" si="117"/>
        <v>136.4</v>
      </c>
      <c r="BI135" s="103"/>
      <c r="BJ135" s="51">
        <f t="shared" si="99"/>
        <v>0</v>
      </c>
      <c r="BK135" s="491">
        <f t="shared" si="100"/>
        <v>142.6</v>
      </c>
      <c r="BL135" s="103"/>
      <c r="BM135" s="217">
        <f t="shared" si="101"/>
        <v>0</v>
      </c>
      <c r="BN135" s="491">
        <f t="shared" si="102"/>
        <v>148.79999999999998</v>
      </c>
      <c r="BO135" s="392">
        <f t="shared" si="103"/>
        <v>0</v>
      </c>
      <c r="BP135" s="217">
        <f t="shared" si="104"/>
        <v>0</v>
      </c>
      <c r="BQ135" s="51">
        <f t="shared" si="105"/>
        <v>0</v>
      </c>
      <c r="BR135" s="77">
        <v>2231</v>
      </c>
    </row>
    <row r="136" spans="1:70" ht="13" customHeight="1" x14ac:dyDescent="0.15">
      <c r="A136" s="51" t="str">
        <f t="shared" si="118"/>
        <v>BL22232</v>
      </c>
      <c r="B136" s="54" t="s">
        <v>687</v>
      </c>
      <c r="C136" s="54" t="s">
        <v>421</v>
      </c>
      <c r="D136" s="54" t="s">
        <v>5</v>
      </c>
      <c r="E136" s="247"/>
      <c r="F136" s="53" t="s">
        <v>56</v>
      </c>
      <c r="G136" s="54" t="s">
        <v>83</v>
      </c>
      <c r="H136" s="54" t="s">
        <v>70</v>
      </c>
      <c r="I136" s="572" t="s">
        <v>1060</v>
      </c>
      <c r="J136" s="590" t="s">
        <v>1063</v>
      </c>
      <c r="K136" s="590" t="s">
        <v>1057</v>
      </c>
      <c r="L136" s="230" t="s">
        <v>1055</v>
      </c>
      <c r="M136" s="55">
        <v>6.5739999999999998</v>
      </c>
      <c r="N136" s="51">
        <v>3</v>
      </c>
      <c r="O136" s="217"/>
      <c r="P136" s="217"/>
      <c r="Q136" s="56"/>
      <c r="R136" s="57"/>
      <c r="S136" s="58"/>
      <c r="T136" s="59"/>
      <c r="U136" s="60"/>
      <c r="V136" s="61"/>
      <c r="W136" s="62"/>
      <c r="X136" s="63"/>
      <c r="Y136" s="64"/>
      <c r="Z136" s="65"/>
      <c r="AA136" s="66"/>
      <c r="AB136" s="103"/>
      <c r="AC136" s="103"/>
      <c r="AD136" s="220">
        <f t="shared" si="116"/>
        <v>0</v>
      </c>
      <c r="AE136" s="67">
        <f t="shared" si="119"/>
        <v>0</v>
      </c>
      <c r="AF136" s="69"/>
      <c r="AG136" s="69"/>
      <c r="AH136" s="70"/>
      <c r="AI136" s="69"/>
      <c r="AJ136" s="69"/>
      <c r="AK136" s="69"/>
      <c r="AL136" s="495"/>
      <c r="AM136" s="489"/>
      <c r="AN136" s="69">
        <v>164</v>
      </c>
      <c r="AO136" s="70"/>
      <c r="AP136" s="70"/>
      <c r="AQ136" s="70"/>
      <c r="AR136" s="69">
        <v>134</v>
      </c>
      <c r="AS136" s="69"/>
      <c r="AT136" s="493"/>
      <c r="AU136" s="494"/>
      <c r="AV136" s="490">
        <f t="shared" si="94"/>
        <v>134</v>
      </c>
      <c r="AW136" s="490">
        <f t="shared" si="95"/>
        <v>134</v>
      </c>
      <c r="AX136" s="71"/>
      <c r="AY136" s="72"/>
      <c r="AZ136" s="73"/>
      <c r="BA136" s="74"/>
      <c r="BB136" s="75"/>
      <c r="BC136" s="52">
        <f t="shared" si="96"/>
        <v>0</v>
      </c>
      <c r="BD136" s="51">
        <f t="shared" si="97"/>
        <v>0</v>
      </c>
      <c r="BE136" s="491">
        <f t="shared" si="98"/>
        <v>140.70000000000002</v>
      </c>
      <c r="BF136" s="248"/>
      <c r="BG136" s="217">
        <f t="shared" si="120"/>
        <v>0</v>
      </c>
      <c r="BH136" s="491">
        <f t="shared" si="117"/>
        <v>147.4</v>
      </c>
      <c r="BI136" s="103"/>
      <c r="BJ136" s="51">
        <f t="shared" si="99"/>
        <v>0</v>
      </c>
      <c r="BK136" s="491">
        <f t="shared" si="100"/>
        <v>154.1</v>
      </c>
      <c r="BL136" s="103"/>
      <c r="BM136" s="217">
        <f t="shared" si="101"/>
        <v>0</v>
      </c>
      <c r="BN136" s="491">
        <f t="shared" si="102"/>
        <v>160.79999999999998</v>
      </c>
      <c r="BO136" s="392">
        <f t="shared" si="103"/>
        <v>0</v>
      </c>
      <c r="BP136" s="217">
        <f t="shared" si="104"/>
        <v>0</v>
      </c>
      <c r="BQ136" s="51">
        <f t="shared" si="105"/>
        <v>0</v>
      </c>
      <c r="BR136" s="77">
        <v>2232</v>
      </c>
    </row>
    <row r="137" spans="1:70" ht="13" customHeight="1" x14ac:dyDescent="0.15">
      <c r="A137" s="51" t="str">
        <f t="shared" si="118"/>
        <v>BL22236</v>
      </c>
      <c r="B137" s="54" t="s">
        <v>687</v>
      </c>
      <c r="C137" s="54" t="s">
        <v>505</v>
      </c>
      <c r="D137" s="54" t="s">
        <v>5</v>
      </c>
      <c r="E137" s="247"/>
      <c r="F137" s="53" t="s">
        <v>56</v>
      </c>
      <c r="G137" s="54" t="s">
        <v>83</v>
      </c>
      <c r="H137" s="54" t="s">
        <v>70</v>
      </c>
      <c r="I137" s="572" t="s">
        <v>1060</v>
      </c>
      <c r="J137" s="590" t="s">
        <v>1063</v>
      </c>
      <c r="K137" s="590" t="s">
        <v>1057</v>
      </c>
      <c r="L137" s="230" t="s">
        <v>1055</v>
      </c>
      <c r="M137" s="55">
        <v>6.9640000000000004</v>
      </c>
      <c r="N137" s="51">
        <v>2</v>
      </c>
      <c r="O137" s="217"/>
      <c r="P137" s="217"/>
      <c r="Q137" s="56"/>
      <c r="R137" s="57"/>
      <c r="S137" s="58"/>
      <c r="T137" s="59"/>
      <c r="U137" s="60"/>
      <c r="V137" s="61"/>
      <c r="W137" s="62"/>
      <c r="X137" s="63"/>
      <c r="Y137" s="64"/>
      <c r="Z137" s="65"/>
      <c r="AA137" s="66"/>
      <c r="AB137" s="103"/>
      <c r="AC137" s="103"/>
      <c r="AD137" s="220">
        <f t="shared" si="116"/>
        <v>0</v>
      </c>
      <c r="AE137" s="67">
        <f t="shared" si="119"/>
        <v>0</v>
      </c>
      <c r="AF137" s="69"/>
      <c r="AG137" s="69"/>
      <c r="AH137" s="70"/>
      <c r="AI137" s="69"/>
      <c r="AJ137" s="69"/>
      <c r="AK137" s="69"/>
      <c r="AL137" s="495"/>
      <c r="AM137" s="489"/>
      <c r="AN137" s="69">
        <v>159</v>
      </c>
      <c r="AO137" s="70"/>
      <c r="AP137" s="70"/>
      <c r="AQ137" s="70"/>
      <c r="AR137" s="69">
        <v>129</v>
      </c>
      <c r="AS137" s="69"/>
      <c r="AT137" s="493"/>
      <c r="AU137" s="494"/>
      <c r="AV137" s="490">
        <f t="shared" si="94"/>
        <v>129</v>
      </c>
      <c r="AW137" s="490">
        <f t="shared" si="95"/>
        <v>129</v>
      </c>
      <c r="AX137" s="71"/>
      <c r="AY137" s="72"/>
      <c r="AZ137" s="73"/>
      <c r="BA137" s="74"/>
      <c r="BB137" s="75"/>
      <c r="BC137" s="52">
        <f t="shared" si="96"/>
        <v>0</v>
      </c>
      <c r="BD137" s="51">
        <f t="shared" si="97"/>
        <v>0</v>
      </c>
      <c r="BE137" s="491">
        <f t="shared" si="98"/>
        <v>135.45000000000002</v>
      </c>
      <c r="BF137" s="248"/>
      <c r="BG137" s="217">
        <f t="shared" si="120"/>
        <v>0</v>
      </c>
      <c r="BH137" s="491">
        <f t="shared" si="117"/>
        <v>141.9</v>
      </c>
      <c r="BI137" s="103"/>
      <c r="BJ137" s="51">
        <f t="shared" si="99"/>
        <v>0</v>
      </c>
      <c r="BK137" s="491">
        <f t="shared" si="100"/>
        <v>148.35</v>
      </c>
      <c r="BL137" s="103"/>
      <c r="BM137" s="217">
        <f t="shared" si="101"/>
        <v>0</v>
      </c>
      <c r="BN137" s="491">
        <f t="shared" si="102"/>
        <v>154.79999999999998</v>
      </c>
      <c r="BO137" s="392">
        <f t="shared" si="103"/>
        <v>0</v>
      </c>
      <c r="BP137" s="217">
        <f t="shared" si="104"/>
        <v>0</v>
      </c>
      <c r="BQ137" s="51">
        <f t="shared" si="105"/>
        <v>0</v>
      </c>
      <c r="BR137" s="77">
        <v>2236</v>
      </c>
    </row>
    <row r="138" spans="1:70" ht="13" customHeight="1" x14ac:dyDescent="0.15">
      <c r="A138" s="51" t="str">
        <f t="shared" ref="A138" si="121">"BL2"&amp;REPT(0,4-LEN(BR138))&amp;BR138</f>
        <v>BL22237</v>
      </c>
      <c r="B138" s="54" t="s">
        <v>687</v>
      </c>
      <c r="C138" s="54" t="s">
        <v>506</v>
      </c>
      <c r="D138" s="54" t="s">
        <v>5</v>
      </c>
      <c r="E138" s="247"/>
      <c r="F138" s="53" t="s">
        <v>56</v>
      </c>
      <c r="G138" s="55" t="s">
        <v>95</v>
      </c>
      <c r="H138" s="54" t="s">
        <v>70</v>
      </c>
      <c r="I138" s="572" t="s">
        <v>1060</v>
      </c>
      <c r="J138" s="590" t="s">
        <v>1063</v>
      </c>
      <c r="K138" s="590" t="s">
        <v>1057</v>
      </c>
      <c r="L138" s="230" t="s">
        <v>1055</v>
      </c>
      <c r="M138" s="55">
        <v>9.3849999999999998</v>
      </c>
      <c r="N138" s="51">
        <v>2</v>
      </c>
      <c r="O138" s="217"/>
      <c r="P138" s="217"/>
      <c r="Q138" s="56"/>
      <c r="R138" s="57"/>
      <c r="S138" s="58"/>
      <c r="T138" s="59"/>
      <c r="U138" s="60"/>
      <c r="V138" s="61"/>
      <c r="W138" s="62"/>
      <c r="X138" s="63"/>
      <c r="Y138" s="64"/>
      <c r="Z138" s="65"/>
      <c r="AA138" s="66"/>
      <c r="AB138" s="103"/>
      <c r="AC138" s="103"/>
      <c r="AD138" s="220">
        <f t="shared" si="116"/>
        <v>0</v>
      </c>
      <c r="AE138" s="67">
        <f t="shared" ref="AE138" si="122">N138*AD138</f>
        <v>0</v>
      </c>
      <c r="AF138" s="69"/>
      <c r="AG138" s="69"/>
      <c r="AH138" s="70"/>
      <c r="AI138" s="69"/>
      <c r="AJ138" s="69"/>
      <c r="AK138" s="69"/>
      <c r="AL138" s="495"/>
      <c r="AM138" s="489"/>
      <c r="AN138" s="69">
        <v>184</v>
      </c>
      <c r="AO138" s="70"/>
      <c r="AP138" s="70"/>
      <c r="AQ138" s="70"/>
      <c r="AR138" s="69">
        <v>149</v>
      </c>
      <c r="AS138" s="69"/>
      <c r="AT138" s="493"/>
      <c r="AU138" s="494"/>
      <c r="AV138" s="490">
        <f t="shared" si="94"/>
        <v>149</v>
      </c>
      <c r="AW138" s="490">
        <f t="shared" si="95"/>
        <v>149</v>
      </c>
      <c r="AX138" s="71"/>
      <c r="AY138" s="72"/>
      <c r="AZ138" s="73"/>
      <c r="BA138" s="74"/>
      <c r="BB138" s="75"/>
      <c r="BC138" s="52">
        <f t="shared" si="96"/>
        <v>0</v>
      </c>
      <c r="BD138" s="51">
        <f t="shared" si="97"/>
        <v>0</v>
      </c>
      <c r="BE138" s="491">
        <f t="shared" si="98"/>
        <v>156.45000000000002</v>
      </c>
      <c r="BF138" s="248"/>
      <c r="BG138" s="217">
        <f t="shared" si="120"/>
        <v>0</v>
      </c>
      <c r="BH138" s="491">
        <f t="shared" si="117"/>
        <v>163.9</v>
      </c>
      <c r="BI138" s="103"/>
      <c r="BJ138" s="51">
        <f t="shared" si="99"/>
        <v>0</v>
      </c>
      <c r="BK138" s="491">
        <f t="shared" si="100"/>
        <v>171.35</v>
      </c>
      <c r="BL138" s="103"/>
      <c r="BM138" s="217">
        <f t="shared" si="101"/>
        <v>0</v>
      </c>
      <c r="BN138" s="491">
        <f t="shared" si="102"/>
        <v>178.79999999999998</v>
      </c>
      <c r="BO138" s="392">
        <f t="shared" si="103"/>
        <v>0</v>
      </c>
      <c r="BP138" s="217">
        <f t="shared" si="104"/>
        <v>0</v>
      </c>
      <c r="BQ138" s="51">
        <f t="shared" si="105"/>
        <v>0</v>
      </c>
      <c r="BR138" s="77">
        <v>2237</v>
      </c>
    </row>
    <row r="139" spans="1:70" ht="13" customHeight="1" x14ac:dyDescent="0.15">
      <c r="A139" s="51" t="str">
        <f t="shared" si="112"/>
        <v>BL21901</v>
      </c>
      <c r="B139" s="253" t="s">
        <v>687</v>
      </c>
      <c r="C139" s="253" t="s">
        <v>497</v>
      </c>
      <c r="D139" s="253" t="s">
        <v>61</v>
      </c>
      <c r="E139" s="253"/>
      <c r="F139" s="53" t="s">
        <v>1273</v>
      </c>
      <c r="G139" s="596" t="s">
        <v>1142</v>
      </c>
      <c r="H139" s="54" t="s">
        <v>70</v>
      </c>
      <c r="I139" s="572" t="s">
        <v>1060</v>
      </c>
      <c r="J139" s="590" t="s">
        <v>1063</v>
      </c>
      <c r="K139" s="590" t="s">
        <v>1057</v>
      </c>
      <c r="L139" s="230" t="s">
        <v>1055</v>
      </c>
      <c r="M139" s="55">
        <v>1.6</v>
      </c>
      <c r="N139" s="51">
        <v>1</v>
      </c>
      <c r="O139" s="217"/>
      <c r="P139" s="217"/>
      <c r="Q139" s="56"/>
      <c r="R139" s="57"/>
      <c r="S139" s="58"/>
      <c r="T139" s="59"/>
      <c r="U139" s="60"/>
      <c r="V139" s="61"/>
      <c r="W139" s="62"/>
      <c r="X139" s="63"/>
      <c r="Y139" s="64"/>
      <c r="Z139" s="65"/>
      <c r="AA139" s="66"/>
      <c r="AB139" s="103"/>
      <c r="AC139" s="103"/>
      <c r="AD139" s="220">
        <f t="shared" si="116"/>
        <v>0</v>
      </c>
      <c r="AE139" s="67">
        <f t="shared" si="113"/>
        <v>0</v>
      </c>
      <c r="AF139" s="69"/>
      <c r="AG139" s="69"/>
      <c r="AH139" s="70"/>
      <c r="AI139" s="69"/>
      <c r="AJ139" s="69"/>
      <c r="AK139" s="69"/>
      <c r="AL139" s="495"/>
      <c r="AM139" s="489"/>
      <c r="AN139" s="69">
        <v>294</v>
      </c>
      <c r="AO139" s="70"/>
      <c r="AP139" s="70"/>
      <c r="AQ139" s="70"/>
      <c r="AR139" s="69">
        <v>239</v>
      </c>
      <c r="AS139" s="69"/>
      <c r="AT139" s="493"/>
      <c r="AU139" s="494"/>
      <c r="AV139" s="490">
        <f t="shared" si="94"/>
        <v>239</v>
      </c>
      <c r="AW139" s="490">
        <f t="shared" si="95"/>
        <v>239</v>
      </c>
      <c r="AX139" s="71"/>
      <c r="AY139" s="72"/>
      <c r="AZ139" s="73"/>
      <c r="BA139" s="74"/>
      <c r="BB139" s="75"/>
      <c r="BC139" s="52">
        <f t="shared" si="96"/>
        <v>0</v>
      </c>
      <c r="BD139" s="51">
        <f t="shared" si="97"/>
        <v>0</v>
      </c>
      <c r="BE139" s="491">
        <f t="shared" si="98"/>
        <v>250.95000000000002</v>
      </c>
      <c r="BF139" s="248"/>
      <c r="BG139" s="217">
        <f t="shared" si="120"/>
        <v>0</v>
      </c>
      <c r="BH139" s="491">
        <f t="shared" si="117"/>
        <v>262.90000000000003</v>
      </c>
      <c r="BI139" s="395"/>
      <c r="BJ139" s="51">
        <f t="shared" si="99"/>
        <v>0</v>
      </c>
      <c r="BK139" s="491">
        <f t="shared" si="100"/>
        <v>274.84999999999997</v>
      </c>
      <c r="BL139" s="395"/>
      <c r="BM139" s="217">
        <f t="shared" si="101"/>
        <v>0</v>
      </c>
      <c r="BN139" s="491">
        <f t="shared" si="102"/>
        <v>286.8</v>
      </c>
      <c r="BO139" s="392">
        <f t="shared" si="103"/>
        <v>0</v>
      </c>
      <c r="BP139" s="217">
        <f t="shared" si="104"/>
        <v>0</v>
      </c>
      <c r="BQ139" s="51">
        <f t="shared" si="105"/>
        <v>0</v>
      </c>
      <c r="BR139" s="77">
        <v>1901</v>
      </c>
    </row>
    <row r="140" spans="1:70" ht="13" customHeight="1" x14ac:dyDescent="0.15">
      <c r="A140" s="51" t="str">
        <f t="shared" si="112"/>
        <v>BL21902</v>
      </c>
      <c r="B140" s="253" t="s">
        <v>687</v>
      </c>
      <c r="C140" s="253" t="s">
        <v>496</v>
      </c>
      <c r="D140" s="253" t="s">
        <v>61</v>
      </c>
      <c r="E140" s="253"/>
      <c r="F140" s="53" t="s">
        <v>1274</v>
      </c>
      <c r="G140" s="598" t="s">
        <v>1143</v>
      </c>
      <c r="H140" s="54" t="s">
        <v>70</v>
      </c>
      <c r="I140" s="572" t="s">
        <v>1060</v>
      </c>
      <c r="J140" s="590" t="s">
        <v>1063</v>
      </c>
      <c r="K140" s="590" t="s">
        <v>1057</v>
      </c>
      <c r="L140" s="230" t="s">
        <v>1055</v>
      </c>
      <c r="M140" s="55">
        <v>2.25</v>
      </c>
      <c r="N140" s="51">
        <v>1</v>
      </c>
      <c r="O140" s="217"/>
      <c r="P140" s="217"/>
      <c r="Q140" s="56"/>
      <c r="R140" s="57"/>
      <c r="S140" s="58"/>
      <c r="T140" s="59"/>
      <c r="U140" s="60"/>
      <c r="V140" s="61"/>
      <c r="W140" s="62"/>
      <c r="X140" s="63"/>
      <c r="Y140" s="64"/>
      <c r="Z140" s="65"/>
      <c r="AA140" s="66"/>
      <c r="AB140" s="103"/>
      <c r="AC140" s="103"/>
      <c r="AD140" s="220">
        <f t="shared" si="116"/>
        <v>0</v>
      </c>
      <c r="AE140" s="67">
        <f t="shared" si="113"/>
        <v>0</v>
      </c>
      <c r="AF140" s="69"/>
      <c r="AG140" s="69"/>
      <c r="AH140" s="70"/>
      <c r="AI140" s="69"/>
      <c r="AJ140" s="69"/>
      <c r="AK140" s="69"/>
      <c r="AL140" s="495"/>
      <c r="AM140" s="489"/>
      <c r="AN140" s="69">
        <v>294</v>
      </c>
      <c r="AO140" s="70"/>
      <c r="AP140" s="70"/>
      <c r="AQ140" s="70"/>
      <c r="AR140" s="69">
        <v>239</v>
      </c>
      <c r="AS140" s="69"/>
      <c r="AT140" s="493"/>
      <c r="AU140" s="494"/>
      <c r="AV140" s="490">
        <f t="shared" si="94"/>
        <v>239</v>
      </c>
      <c r="AW140" s="490">
        <f t="shared" si="95"/>
        <v>239</v>
      </c>
      <c r="AX140" s="71"/>
      <c r="AY140" s="72"/>
      <c r="AZ140" s="73"/>
      <c r="BA140" s="74"/>
      <c r="BB140" s="75"/>
      <c r="BC140" s="52">
        <f t="shared" si="96"/>
        <v>0</v>
      </c>
      <c r="BD140" s="51">
        <f t="shared" si="97"/>
        <v>0</v>
      </c>
      <c r="BE140" s="491">
        <f t="shared" si="98"/>
        <v>250.95000000000002</v>
      </c>
      <c r="BF140" s="248"/>
      <c r="BG140" s="217">
        <f t="shared" si="120"/>
        <v>0</v>
      </c>
      <c r="BH140" s="491">
        <f t="shared" si="117"/>
        <v>262.90000000000003</v>
      </c>
      <c r="BI140" s="395"/>
      <c r="BJ140" s="51">
        <f t="shared" si="99"/>
        <v>0</v>
      </c>
      <c r="BK140" s="491">
        <f t="shared" si="100"/>
        <v>274.84999999999997</v>
      </c>
      <c r="BL140" s="395"/>
      <c r="BM140" s="217">
        <f t="shared" si="101"/>
        <v>0</v>
      </c>
      <c r="BN140" s="491">
        <f t="shared" si="102"/>
        <v>286.8</v>
      </c>
      <c r="BO140" s="392">
        <f t="shared" si="103"/>
        <v>0</v>
      </c>
      <c r="BP140" s="217">
        <f t="shared" si="104"/>
        <v>0</v>
      </c>
      <c r="BQ140" s="51">
        <f t="shared" si="105"/>
        <v>0</v>
      </c>
      <c r="BR140" s="77">
        <v>1902</v>
      </c>
    </row>
    <row r="141" spans="1:70" ht="13" customHeight="1" x14ac:dyDescent="0.15">
      <c r="A141" s="217" t="s">
        <v>428</v>
      </c>
      <c r="B141" s="247" t="s">
        <v>715</v>
      </c>
      <c r="C141" s="247" t="s">
        <v>778</v>
      </c>
      <c r="D141" s="247" t="s">
        <v>5</v>
      </c>
      <c r="E141" s="247"/>
      <c r="F141" s="247" t="s">
        <v>58</v>
      </c>
      <c r="G141" s="247" t="s">
        <v>83</v>
      </c>
      <c r="H141" s="247" t="s">
        <v>70</v>
      </c>
      <c r="I141" s="572" t="s">
        <v>1060</v>
      </c>
      <c r="J141" s="590" t="s">
        <v>1063</v>
      </c>
      <c r="K141" s="590" t="s">
        <v>1057</v>
      </c>
      <c r="L141" s="230" t="s">
        <v>1055</v>
      </c>
      <c r="M141" s="219">
        <v>6.6</v>
      </c>
      <c r="N141" s="217">
        <v>4</v>
      </c>
      <c r="O141" s="217"/>
      <c r="P141" s="217"/>
      <c r="Q141" s="231"/>
      <c r="R141" s="232"/>
      <c r="S141" s="203"/>
      <c r="T141" s="204"/>
      <c r="U141" s="233"/>
      <c r="V141" s="206"/>
      <c r="W141" s="207"/>
      <c r="X141" s="208"/>
      <c r="Y141" s="209"/>
      <c r="Z141" s="210"/>
      <c r="AA141" s="234"/>
      <c r="AB141" s="103"/>
      <c r="AC141" s="103"/>
      <c r="AD141" s="220">
        <f t="shared" si="116"/>
        <v>0</v>
      </c>
      <c r="AE141" s="67">
        <f t="shared" ref="AE141" si="123">N141*AD141</f>
        <v>0</v>
      </c>
      <c r="AF141" s="69"/>
      <c r="AG141" s="69"/>
      <c r="AH141" s="70"/>
      <c r="AI141" s="69"/>
      <c r="AJ141" s="69"/>
      <c r="AK141" s="69"/>
      <c r="AL141" s="495"/>
      <c r="AM141" s="489"/>
      <c r="AN141" s="69">
        <v>169</v>
      </c>
      <c r="AO141" s="70"/>
      <c r="AP141" s="70"/>
      <c r="AQ141" s="70"/>
      <c r="AR141" s="69">
        <v>139</v>
      </c>
      <c r="AS141" s="69"/>
      <c r="AT141" s="493"/>
      <c r="AU141" s="494"/>
      <c r="AV141" s="490">
        <f t="shared" si="94"/>
        <v>139</v>
      </c>
      <c r="AW141" s="490">
        <f t="shared" si="95"/>
        <v>139</v>
      </c>
      <c r="AX141" s="240"/>
      <c r="AY141" s="241"/>
      <c r="AZ141" s="242"/>
      <c r="BA141" s="243"/>
      <c r="BB141" s="244"/>
      <c r="BC141" s="52">
        <f t="shared" si="96"/>
        <v>0</v>
      </c>
      <c r="BD141" s="51">
        <f t="shared" si="97"/>
        <v>0</v>
      </c>
      <c r="BE141" s="491">
        <f t="shared" si="98"/>
        <v>145.95000000000002</v>
      </c>
      <c r="BF141" s="248"/>
      <c r="BG141" s="217">
        <f t="shared" si="120"/>
        <v>0</v>
      </c>
      <c r="BH141" s="491">
        <f t="shared" si="117"/>
        <v>152.9</v>
      </c>
      <c r="BI141" s="246"/>
      <c r="BJ141" s="51">
        <f t="shared" si="99"/>
        <v>0</v>
      </c>
      <c r="BK141" s="491">
        <f t="shared" si="100"/>
        <v>159.85</v>
      </c>
      <c r="BL141" s="246"/>
      <c r="BM141" s="217">
        <f t="shared" si="101"/>
        <v>0</v>
      </c>
      <c r="BN141" s="491">
        <f t="shared" si="102"/>
        <v>166.79999999999998</v>
      </c>
      <c r="BO141" s="392">
        <f t="shared" si="103"/>
        <v>0</v>
      </c>
      <c r="BP141" s="217">
        <f t="shared" si="104"/>
        <v>0</v>
      </c>
      <c r="BQ141" s="51">
        <f t="shared" si="105"/>
        <v>0</v>
      </c>
      <c r="BR141" s="222">
        <v>2347</v>
      </c>
    </row>
    <row r="142" spans="1:70" ht="13" customHeight="1" x14ac:dyDescent="0.15">
      <c r="A142" s="217" t="s">
        <v>428</v>
      </c>
      <c r="B142" s="247" t="s">
        <v>715</v>
      </c>
      <c r="C142" s="247" t="s">
        <v>779</v>
      </c>
      <c r="D142" s="247" t="s">
        <v>5</v>
      </c>
      <c r="E142" s="247"/>
      <c r="F142" s="249" t="s">
        <v>58</v>
      </c>
      <c r="G142" s="247" t="s">
        <v>95</v>
      </c>
      <c r="H142" s="247" t="s">
        <v>70</v>
      </c>
      <c r="I142" s="572" t="s">
        <v>1060</v>
      </c>
      <c r="J142" s="590" t="s">
        <v>1063</v>
      </c>
      <c r="K142" s="590" t="s">
        <v>1057</v>
      </c>
      <c r="L142" s="230" t="s">
        <v>1055</v>
      </c>
      <c r="M142" s="219">
        <v>6.8789999999999996</v>
      </c>
      <c r="N142" s="217">
        <v>2</v>
      </c>
      <c r="O142" s="217"/>
      <c r="P142" s="217"/>
      <c r="Q142" s="231"/>
      <c r="R142" s="232"/>
      <c r="S142" s="203"/>
      <c r="T142" s="204"/>
      <c r="U142" s="233"/>
      <c r="V142" s="206"/>
      <c r="W142" s="207"/>
      <c r="X142" s="208"/>
      <c r="Y142" s="209"/>
      <c r="Z142" s="210"/>
      <c r="AA142" s="234"/>
      <c r="AB142" s="103"/>
      <c r="AC142" s="103"/>
      <c r="AD142" s="220">
        <f t="shared" si="116"/>
        <v>0</v>
      </c>
      <c r="AE142" s="67">
        <f t="shared" ref="AE142" si="124">N142*AD142</f>
        <v>0</v>
      </c>
      <c r="AF142" s="69"/>
      <c r="AG142" s="69"/>
      <c r="AH142" s="70"/>
      <c r="AI142" s="69"/>
      <c r="AJ142" s="69"/>
      <c r="AK142" s="69"/>
      <c r="AL142" s="495"/>
      <c r="AM142" s="489"/>
      <c r="AN142" s="69">
        <v>154</v>
      </c>
      <c r="AO142" s="70"/>
      <c r="AP142" s="70"/>
      <c r="AQ142" s="70"/>
      <c r="AR142" s="69">
        <v>124</v>
      </c>
      <c r="AS142" s="69"/>
      <c r="AT142" s="493"/>
      <c r="AU142" s="494"/>
      <c r="AV142" s="490">
        <f t="shared" si="94"/>
        <v>124</v>
      </c>
      <c r="AW142" s="490">
        <f t="shared" si="95"/>
        <v>124</v>
      </c>
      <c r="AX142" s="240"/>
      <c r="AY142" s="241"/>
      <c r="AZ142" s="242"/>
      <c r="BA142" s="243"/>
      <c r="BB142" s="244"/>
      <c r="BC142" s="52">
        <f t="shared" si="96"/>
        <v>0</v>
      </c>
      <c r="BD142" s="51">
        <f t="shared" si="97"/>
        <v>0</v>
      </c>
      <c r="BE142" s="491">
        <f t="shared" si="98"/>
        <v>130.20000000000002</v>
      </c>
      <c r="BF142" s="248"/>
      <c r="BG142" s="217">
        <f t="shared" si="120"/>
        <v>0</v>
      </c>
      <c r="BH142" s="491">
        <f t="shared" si="117"/>
        <v>136.4</v>
      </c>
      <c r="BI142" s="246"/>
      <c r="BJ142" s="51">
        <f t="shared" si="99"/>
        <v>0</v>
      </c>
      <c r="BK142" s="491">
        <f t="shared" si="100"/>
        <v>142.6</v>
      </c>
      <c r="BL142" s="246"/>
      <c r="BM142" s="217">
        <f t="shared" si="101"/>
        <v>0</v>
      </c>
      <c r="BN142" s="491">
        <f t="shared" si="102"/>
        <v>148.79999999999998</v>
      </c>
      <c r="BO142" s="392">
        <f t="shared" si="103"/>
        <v>0</v>
      </c>
      <c r="BP142" s="217">
        <f t="shared" si="104"/>
        <v>0</v>
      </c>
      <c r="BQ142" s="51">
        <f t="shared" si="105"/>
        <v>0</v>
      </c>
      <c r="BR142" s="222">
        <v>2348</v>
      </c>
    </row>
    <row r="143" spans="1:70" ht="13" customHeight="1" x14ac:dyDescent="0.15">
      <c r="A143" s="217" t="s">
        <v>428</v>
      </c>
      <c r="B143" s="247" t="s">
        <v>715</v>
      </c>
      <c r="C143" s="247" t="s">
        <v>434</v>
      </c>
      <c r="D143" s="247" t="s">
        <v>5</v>
      </c>
      <c r="E143" s="247"/>
      <c r="F143" s="249" t="s">
        <v>58</v>
      </c>
      <c r="G143" s="247" t="s">
        <v>95</v>
      </c>
      <c r="H143" s="247" t="s">
        <v>70</v>
      </c>
      <c r="I143" s="572" t="s">
        <v>1060</v>
      </c>
      <c r="J143" s="590" t="s">
        <v>1063</v>
      </c>
      <c r="K143" s="590" t="s">
        <v>1057</v>
      </c>
      <c r="L143" s="230" t="s">
        <v>1055</v>
      </c>
      <c r="M143" s="219">
        <v>5.7</v>
      </c>
      <c r="N143" s="217">
        <v>1</v>
      </c>
      <c r="O143" s="217"/>
      <c r="P143" s="217"/>
      <c r="Q143" s="231"/>
      <c r="R143" s="232"/>
      <c r="S143" s="203"/>
      <c r="T143" s="204"/>
      <c r="U143" s="233"/>
      <c r="V143" s="206"/>
      <c r="W143" s="207"/>
      <c r="X143" s="208"/>
      <c r="Y143" s="209"/>
      <c r="Z143" s="210"/>
      <c r="AA143" s="234"/>
      <c r="AB143" s="103"/>
      <c r="AC143" s="103"/>
      <c r="AD143" s="220">
        <f t="shared" si="116"/>
        <v>0</v>
      </c>
      <c r="AE143" s="67">
        <f t="shared" si="113"/>
        <v>0</v>
      </c>
      <c r="AF143" s="69"/>
      <c r="AG143" s="69"/>
      <c r="AH143" s="70"/>
      <c r="AI143" s="69"/>
      <c r="AJ143" s="69"/>
      <c r="AK143" s="69"/>
      <c r="AL143" s="495"/>
      <c r="AM143" s="489"/>
      <c r="AN143" s="69">
        <v>134</v>
      </c>
      <c r="AO143" s="70"/>
      <c r="AP143" s="70"/>
      <c r="AQ143" s="70"/>
      <c r="AR143" s="69">
        <v>109</v>
      </c>
      <c r="AS143" s="69"/>
      <c r="AT143" s="493"/>
      <c r="AU143" s="494"/>
      <c r="AV143" s="490">
        <f t="shared" si="94"/>
        <v>109</v>
      </c>
      <c r="AW143" s="490">
        <f t="shared" si="95"/>
        <v>109</v>
      </c>
      <c r="AX143" s="240"/>
      <c r="AY143" s="241"/>
      <c r="AZ143" s="242"/>
      <c r="BA143" s="243"/>
      <c r="BB143" s="244"/>
      <c r="BC143" s="52">
        <f t="shared" si="96"/>
        <v>0</v>
      </c>
      <c r="BD143" s="51">
        <f t="shared" si="97"/>
        <v>0</v>
      </c>
      <c r="BE143" s="491">
        <f t="shared" si="98"/>
        <v>114.45</v>
      </c>
      <c r="BF143" s="248"/>
      <c r="BG143" s="217">
        <f t="shared" si="120"/>
        <v>0</v>
      </c>
      <c r="BH143" s="491">
        <f t="shared" si="117"/>
        <v>119.9</v>
      </c>
      <c r="BI143" s="246"/>
      <c r="BJ143" s="51">
        <f t="shared" si="99"/>
        <v>0</v>
      </c>
      <c r="BK143" s="491">
        <f t="shared" si="100"/>
        <v>125.35</v>
      </c>
      <c r="BL143" s="246"/>
      <c r="BM143" s="217">
        <f t="shared" si="101"/>
        <v>0</v>
      </c>
      <c r="BN143" s="491">
        <f t="shared" si="102"/>
        <v>130.79999999999998</v>
      </c>
      <c r="BO143" s="392">
        <f t="shared" si="103"/>
        <v>0</v>
      </c>
      <c r="BP143" s="217">
        <f t="shared" si="104"/>
        <v>0</v>
      </c>
      <c r="BQ143" s="51">
        <f t="shared" si="105"/>
        <v>0</v>
      </c>
      <c r="BR143" s="222">
        <v>1997</v>
      </c>
    </row>
    <row r="144" spans="1:70" ht="13" hidden="1" customHeight="1" x14ac:dyDescent="0.15">
      <c r="A144" s="51" t="str">
        <f t="shared" ref="A144:A148" si="125">"BL2"&amp;REPT(0,4-LEN(BR144))&amp;BR144</f>
        <v>BL22721</v>
      </c>
      <c r="B144" s="54" t="s">
        <v>1219</v>
      </c>
      <c r="C144" s="54" t="s">
        <v>1220</v>
      </c>
      <c r="D144" s="54" t="s">
        <v>5</v>
      </c>
      <c r="E144" s="414" t="s">
        <v>784</v>
      </c>
      <c r="F144" s="53" t="s">
        <v>54</v>
      </c>
      <c r="G144" s="53" t="s">
        <v>72</v>
      </c>
      <c r="H144" s="54" t="s">
        <v>75</v>
      </c>
      <c r="I144" s="574" t="s">
        <v>1060</v>
      </c>
      <c r="J144" s="590" t="s">
        <v>1063</v>
      </c>
      <c r="K144" s="590" t="s">
        <v>1057</v>
      </c>
      <c r="L144" s="230" t="s">
        <v>1055</v>
      </c>
      <c r="M144" s="55">
        <v>2.3420000000000001</v>
      </c>
      <c r="N144" s="51">
        <v>5</v>
      </c>
      <c r="O144" s="217"/>
      <c r="P144" s="217"/>
      <c r="Q144" s="56"/>
      <c r="R144" s="57"/>
      <c r="S144" s="58"/>
      <c r="T144" s="59"/>
      <c r="U144" s="60"/>
      <c r="V144" s="61"/>
      <c r="W144" s="62"/>
      <c r="X144" s="63"/>
      <c r="Y144" s="64"/>
      <c r="Z144" s="65"/>
      <c r="AA144" s="66"/>
      <c r="AB144" s="103"/>
      <c r="AC144" s="103"/>
      <c r="AD144" s="220">
        <f t="shared" si="116"/>
        <v>0</v>
      </c>
      <c r="AE144" s="67">
        <f t="shared" si="113"/>
        <v>0</v>
      </c>
      <c r="AF144" s="69"/>
      <c r="AG144" s="69"/>
      <c r="AH144" s="70"/>
      <c r="AI144" s="69"/>
      <c r="AJ144" s="69"/>
      <c r="AK144" s="69"/>
      <c r="AL144" s="495"/>
      <c r="AM144" s="489"/>
      <c r="AN144" s="69">
        <v>124</v>
      </c>
      <c r="AO144" s="70"/>
      <c r="AP144" s="70"/>
      <c r="AQ144" s="70"/>
      <c r="AR144" s="69">
        <v>99</v>
      </c>
      <c r="AS144" s="69"/>
      <c r="AT144" s="493"/>
      <c r="AU144" s="494"/>
      <c r="AV144" s="490">
        <f t="shared" ref="AV144:AV148" si="126">IF(OrderFormType="Wholesale",CEILING(AR144*ExchRate,ExchRateRoundUpTo),CEILING(AN144*ExchRate,ExchRateRoundUpTo)/1.22)</f>
        <v>99</v>
      </c>
      <c r="AW144" s="490">
        <f t="shared" ref="AW144:AW148" si="127">AV144*(1+AO144+AP144)</f>
        <v>99</v>
      </c>
      <c r="AX144" s="71"/>
      <c r="AY144" s="72"/>
      <c r="AZ144" s="73"/>
      <c r="BA144" s="74"/>
      <c r="BB144" s="75"/>
      <c r="BC144" s="52">
        <f t="shared" si="96"/>
        <v>0</v>
      </c>
      <c r="BD144" s="51">
        <f t="shared" si="97"/>
        <v>0</v>
      </c>
      <c r="BE144" s="491">
        <f t="shared" si="98"/>
        <v>103.95</v>
      </c>
      <c r="BF144" s="248"/>
      <c r="BG144" s="217">
        <f t="shared" si="120"/>
        <v>0</v>
      </c>
      <c r="BH144" s="491">
        <f t="shared" si="117"/>
        <v>108.9</v>
      </c>
      <c r="BI144" s="103"/>
      <c r="BJ144" s="51">
        <f t="shared" si="99"/>
        <v>0</v>
      </c>
      <c r="BK144" s="491">
        <f t="shared" si="100"/>
        <v>113.85</v>
      </c>
      <c r="BL144" s="103"/>
      <c r="BM144" s="217">
        <f t="shared" si="101"/>
        <v>0</v>
      </c>
      <c r="BN144" s="491">
        <f t="shared" si="102"/>
        <v>118.8</v>
      </c>
      <c r="BO144" s="392">
        <f t="shared" si="103"/>
        <v>0</v>
      </c>
      <c r="BP144" s="217">
        <f t="shared" si="104"/>
        <v>0</v>
      </c>
      <c r="BQ144" s="51">
        <f t="shared" si="105"/>
        <v>0</v>
      </c>
      <c r="BR144" s="222">
        <v>2721</v>
      </c>
    </row>
    <row r="145" spans="1:70" ht="13" hidden="1" customHeight="1" x14ac:dyDescent="0.15">
      <c r="A145" s="51" t="str">
        <f t="shared" si="125"/>
        <v>BL22722</v>
      </c>
      <c r="B145" s="54" t="s">
        <v>1219</v>
      </c>
      <c r="C145" s="54" t="s">
        <v>1221</v>
      </c>
      <c r="D145" s="54" t="s">
        <v>5</v>
      </c>
      <c r="E145" s="414" t="s">
        <v>784</v>
      </c>
      <c r="F145" s="53" t="s">
        <v>58</v>
      </c>
      <c r="G145" s="53" t="s">
        <v>72</v>
      </c>
      <c r="H145" s="54" t="s">
        <v>70</v>
      </c>
      <c r="I145" s="572" t="s">
        <v>1060</v>
      </c>
      <c r="J145" s="590" t="s">
        <v>1063</v>
      </c>
      <c r="K145" s="590" t="s">
        <v>1057</v>
      </c>
      <c r="L145" s="230" t="s">
        <v>1055</v>
      </c>
      <c r="M145" s="55">
        <v>2.6789999999999998</v>
      </c>
      <c r="N145" s="51">
        <v>2</v>
      </c>
      <c r="O145" s="217"/>
      <c r="P145" s="217"/>
      <c r="Q145" s="56"/>
      <c r="R145" s="57"/>
      <c r="S145" s="58"/>
      <c r="T145" s="59"/>
      <c r="U145" s="60"/>
      <c r="V145" s="61"/>
      <c r="W145" s="62"/>
      <c r="X145" s="63"/>
      <c r="Y145" s="64"/>
      <c r="Z145" s="65"/>
      <c r="AA145" s="66"/>
      <c r="AB145" s="103"/>
      <c r="AC145" s="103"/>
      <c r="AD145" s="220">
        <f t="shared" si="116"/>
        <v>0</v>
      </c>
      <c r="AE145" s="67">
        <f t="shared" si="113"/>
        <v>0</v>
      </c>
      <c r="AF145" s="69"/>
      <c r="AG145" s="69"/>
      <c r="AH145" s="70"/>
      <c r="AI145" s="69"/>
      <c r="AJ145" s="69"/>
      <c r="AK145" s="69"/>
      <c r="AL145" s="495"/>
      <c r="AM145" s="489"/>
      <c r="AN145" s="69">
        <v>109</v>
      </c>
      <c r="AO145" s="70"/>
      <c r="AP145" s="70"/>
      <c r="AQ145" s="70"/>
      <c r="AR145" s="69">
        <v>89</v>
      </c>
      <c r="AS145" s="69"/>
      <c r="AT145" s="493"/>
      <c r="AU145" s="494"/>
      <c r="AV145" s="490">
        <f t="shared" si="126"/>
        <v>89</v>
      </c>
      <c r="AW145" s="490">
        <f t="shared" si="127"/>
        <v>89</v>
      </c>
      <c r="AX145" s="71"/>
      <c r="AY145" s="72"/>
      <c r="AZ145" s="73"/>
      <c r="BA145" s="74"/>
      <c r="BB145" s="75"/>
      <c r="BC145" s="52">
        <f t="shared" si="96"/>
        <v>0</v>
      </c>
      <c r="BD145" s="51">
        <f t="shared" si="97"/>
        <v>0</v>
      </c>
      <c r="BE145" s="491">
        <f t="shared" si="98"/>
        <v>93.45</v>
      </c>
      <c r="BF145" s="248"/>
      <c r="BG145" s="217">
        <f t="shared" si="120"/>
        <v>0</v>
      </c>
      <c r="BH145" s="491">
        <f t="shared" si="117"/>
        <v>97.9</v>
      </c>
      <c r="BI145" s="103"/>
      <c r="BJ145" s="51">
        <f t="shared" si="99"/>
        <v>0</v>
      </c>
      <c r="BK145" s="491">
        <f t="shared" si="100"/>
        <v>102.35</v>
      </c>
      <c r="BL145" s="103"/>
      <c r="BM145" s="217">
        <f t="shared" si="101"/>
        <v>0</v>
      </c>
      <c r="BN145" s="491">
        <f t="shared" si="102"/>
        <v>106.8</v>
      </c>
      <c r="BO145" s="392">
        <f t="shared" si="103"/>
        <v>0</v>
      </c>
      <c r="BP145" s="217">
        <f t="shared" si="104"/>
        <v>0</v>
      </c>
      <c r="BQ145" s="51">
        <f t="shared" si="105"/>
        <v>0</v>
      </c>
      <c r="BR145" s="222">
        <v>2722</v>
      </c>
    </row>
    <row r="146" spans="1:70" ht="13" hidden="1" customHeight="1" x14ac:dyDescent="0.15">
      <c r="A146" s="51" t="str">
        <f t="shared" si="125"/>
        <v>BL22723</v>
      </c>
      <c r="B146" s="54" t="s">
        <v>1219</v>
      </c>
      <c r="C146" s="54" t="s">
        <v>1222</v>
      </c>
      <c r="D146" s="54" t="s">
        <v>5</v>
      </c>
      <c r="E146" s="414" t="s">
        <v>784</v>
      </c>
      <c r="F146" s="53" t="s">
        <v>54</v>
      </c>
      <c r="G146" s="53" t="s">
        <v>72</v>
      </c>
      <c r="H146" s="54" t="s">
        <v>1275</v>
      </c>
      <c r="I146" s="572" t="s">
        <v>1060</v>
      </c>
      <c r="J146" s="590" t="s">
        <v>1063</v>
      </c>
      <c r="K146" s="590" t="s">
        <v>1057</v>
      </c>
      <c r="L146" s="230" t="s">
        <v>1055</v>
      </c>
      <c r="M146" s="55">
        <v>5.51</v>
      </c>
      <c r="N146" s="51">
        <v>4</v>
      </c>
      <c r="O146" s="217"/>
      <c r="P146" s="217"/>
      <c r="Q146" s="56"/>
      <c r="R146" s="57"/>
      <c r="S146" s="58"/>
      <c r="T146" s="59"/>
      <c r="U146" s="60"/>
      <c r="V146" s="61"/>
      <c r="W146" s="62"/>
      <c r="X146" s="63"/>
      <c r="Y146" s="64"/>
      <c r="Z146" s="65"/>
      <c r="AA146" s="66"/>
      <c r="AB146" s="103"/>
      <c r="AC146" s="103"/>
      <c r="AD146" s="220">
        <f t="shared" si="116"/>
        <v>0</v>
      </c>
      <c r="AE146" s="67">
        <f t="shared" si="113"/>
        <v>0</v>
      </c>
      <c r="AF146" s="69"/>
      <c r="AG146" s="69"/>
      <c r="AH146" s="70"/>
      <c r="AI146" s="69"/>
      <c r="AJ146" s="69"/>
      <c r="AK146" s="69"/>
      <c r="AL146" s="495"/>
      <c r="AM146" s="489"/>
      <c r="AN146" s="69">
        <v>149</v>
      </c>
      <c r="AO146" s="70"/>
      <c r="AP146" s="70"/>
      <c r="AQ146" s="70"/>
      <c r="AR146" s="69">
        <v>119</v>
      </c>
      <c r="AS146" s="69"/>
      <c r="AT146" s="493"/>
      <c r="AU146" s="494"/>
      <c r="AV146" s="490">
        <f t="shared" si="126"/>
        <v>119</v>
      </c>
      <c r="AW146" s="490">
        <f t="shared" si="127"/>
        <v>119</v>
      </c>
      <c r="AX146" s="71"/>
      <c r="AY146" s="72"/>
      <c r="AZ146" s="73"/>
      <c r="BA146" s="74"/>
      <c r="BB146" s="75"/>
      <c r="BC146" s="52">
        <f t="shared" si="96"/>
        <v>0</v>
      </c>
      <c r="BD146" s="51">
        <f t="shared" si="97"/>
        <v>0</v>
      </c>
      <c r="BE146" s="491">
        <f t="shared" si="98"/>
        <v>124.95</v>
      </c>
      <c r="BF146" s="248"/>
      <c r="BG146" s="217">
        <f t="shared" si="120"/>
        <v>0</v>
      </c>
      <c r="BH146" s="491">
        <f t="shared" si="117"/>
        <v>130.9</v>
      </c>
      <c r="BI146" s="103"/>
      <c r="BJ146" s="51">
        <f t="shared" si="99"/>
        <v>0</v>
      </c>
      <c r="BK146" s="491">
        <f t="shared" si="100"/>
        <v>136.85</v>
      </c>
      <c r="BL146" s="103"/>
      <c r="BM146" s="217">
        <f t="shared" si="101"/>
        <v>0</v>
      </c>
      <c r="BN146" s="491">
        <f t="shared" si="102"/>
        <v>142.79999999999998</v>
      </c>
      <c r="BO146" s="392">
        <f t="shared" si="103"/>
        <v>0</v>
      </c>
      <c r="BP146" s="217">
        <f t="shared" si="104"/>
        <v>0</v>
      </c>
      <c r="BQ146" s="51">
        <f t="shared" si="105"/>
        <v>0</v>
      </c>
      <c r="BR146" s="222">
        <v>2723</v>
      </c>
    </row>
    <row r="147" spans="1:70" ht="13" hidden="1" customHeight="1" x14ac:dyDescent="0.15">
      <c r="A147" s="51" t="str">
        <f t="shared" si="125"/>
        <v>BL22724</v>
      </c>
      <c r="B147" s="54" t="s">
        <v>1219</v>
      </c>
      <c r="C147" s="54" t="s">
        <v>1223</v>
      </c>
      <c r="D147" s="54" t="s">
        <v>5</v>
      </c>
      <c r="E147" s="414" t="s">
        <v>784</v>
      </c>
      <c r="F147" s="53" t="s">
        <v>54</v>
      </c>
      <c r="G147" s="53" t="s">
        <v>72</v>
      </c>
      <c r="H147" s="54" t="s">
        <v>91</v>
      </c>
      <c r="I147" s="572" t="s">
        <v>1060</v>
      </c>
      <c r="J147" s="590" t="s">
        <v>1063</v>
      </c>
      <c r="K147" s="590" t="s">
        <v>1057</v>
      </c>
      <c r="L147" s="230" t="s">
        <v>1055</v>
      </c>
      <c r="M147" s="55">
        <v>4.2530000000000001</v>
      </c>
      <c r="N147" s="51">
        <v>2</v>
      </c>
      <c r="O147" s="217"/>
      <c r="P147" s="217"/>
      <c r="Q147" s="56"/>
      <c r="R147" s="57"/>
      <c r="S147" s="58"/>
      <c r="T147" s="59"/>
      <c r="U147" s="60"/>
      <c r="V147" s="61"/>
      <c r="W147" s="62"/>
      <c r="X147" s="63"/>
      <c r="Y147" s="64"/>
      <c r="Z147" s="65"/>
      <c r="AA147" s="66"/>
      <c r="AB147" s="103"/>
      <c r="AC147" s="103"/>
      <c r="AD147" s="220">
        <f t="shared" si="116"/>
        <v>0</v>
      </c>
      <c r="AE147" s="67">
        <f t="shared" si="113"/>
        <v>0</v>
      </c>
      <c r="AF147" s="69"/>
      <c r="AG147" s="69"/>
      <c r="AH147" s="70"/>
      <c r="AI147" s="69"/>
      <c r="AJ147" s="69"/>
      <c r="AK147" s="69"/>
      <c r="AL147" s="495"/>
      <c r="AM147" s="489"/>
      <c r="AN147" s="69">
        <v>124</v>
      </c>
      <c r="AO147" s="70"/>
      <c r="AP147" s="70"/>
      <c r="AQ147" s="70"/>
      <c r="AR147" s="69">
        <v>99</v>
      </c>
      <c r="AS147" s="69"/>
      <c r="AT147" s="493"/>
      <c r="AU147" s="494"/>
      <c r="AV147" s="490">
        <f t="shared" si="126"/>
        <v>99</v>
      </c>
      <c r="AW147" s="490">
        <f t="shared" si="127"/>
        <v>99</v>
      </c>
      <c r="AX147" s="71"/>
      <c r="AY147" s="72"/>
      <c r="AZ147" s="73"/>
      <c r="BA147" s="74"/>
      <c r="BB147" s="75"/>
      <c r="BC147" s="52">
        <f t="shared" si="96"/>
        <v>0</v>
      </c>
      <c r="BD147" s="51">
        <f t="shared" si="97"/>
        <v>0</v>
      </c>
      <c r="BE147" s="491">
        <f t="shared" si="98"/>
        <v>103.95</v>
      </c>
      <c r="BF147" s="248"/>
      <c r="BG147" s="217">
        <f t="shared" si="120"/>
        <v>0</v>
      </c>
      <c r="BH147" s="491">
        <f t="shared" si="117"/>
        <v>108.9</v>
      </c>
      <c r="BI147" s="103"/>
      <c r="BJ147" s="51">
        <f t="shared" si="99"/>
        <v>0</v>
      </c>
      <c r="BK147" s="491">
        <f t="shared" si="100"/>
        <v>113.85</v>
      </c>
      <c r="BL147" s="103"/>
      <c r="BM147" s="217">
        <f t="shared" si="101"/>
        <v>0</v>
      </c>
      <c r="BN147" s="491">
        <f t="shared" si="102"/>
        <v>118.8</v>
      </c>
      <c r="BO147" s="392">
        <f t="shared" si="103"/>
        <v>0</v>
      </c>
      <c r="BP147" s="217">
        <f t="shared" si="104"/>
        <v>0</v>
      </c>
      <c r="BQ147" s="51">
        <f t="shared" si="105"/>
        <v>0</v>
      </c>
      <c r="BR147" s="222">
        <v>2724</v>
      </c>
    </row>
    <row r="148" spans="1:70" ht="13" hidden="1" customHeight="1" x14ac:dyDescent="0.15">
      <c r="A148" s="51" t="str">
        <f t="shared" si="125"/>
        <v>BL22725</v>
      </c>
      <c r="B148" s="54" t="s">
        <v>1219</v>
      </c>
      <c r="C148" s="54" t="s">
        <v>1224</v>
      </c>
      <c r="D148" s="54" t="s">
        <v>5</v>
      </c>
      <c r="E148" s="414" t="s">
        <v>784</v>
      </c>
      <c r="F148" s="53" t="s">
        <v>54</v>
      </c>
      <c r="G148" s="53" t="s">
        <v>72</v>
      </c>
      <c r="H148" s="54" t="s">
        <v>70</v>
      </c>
      <c r="I148" s="572" t="s">
        <v>1060</v>
      </c>
      <c r="J148" s="590" t="s">
        <v>1063</v>
      </c>
      <c r="K148" s="590" t="s">
        <v>1057</v>
      </c>
      <c r="L148" s="230" t="s">
        <v>1055</v>
      </c>
      <c r="M148" s="55">
        <v>5.33</v>
      </c>
      <c r="N148" s="51">
        <v>2</v>
      </c>
      <c r="O148" s="217"/>
      <c r="P148" s="217"/>
      <c r="Q148" s="56"/>
      <c r="R148" s="57"/>
      <c r="S148" s="58"/>
      <c r="T148" s="59"/>
      <c r="U148" s="60"/>
      <c r="V148" s="61"/>
      <c r="W148" s="62"/>
      <c r="X148" s="63"/>
      <c r="Y148" s="64"/>
      <c r="Z148" s="65"/>
      <c r="AA148" s="66"/>
      <c r="AB148" s="103"/>
      <c r="AC148" s="103"/>
      <c r="AD148" s="220">
        <f t="shared" si="116"/>
        <v>0</v>
      </c>
      <c r="AE148" s="67">
        <f t="shared" si="113"/>
        <v>0</v>
      </c>
      <c r="AF148" s="69"/>
      <c r="AG148" s="69"/>
      <c r="AH148" s="70"/>
      <c r="AI148" s="69"/>
      <c r="AJ148" s="69"/>
      <c r="AK148" s="69"/>
      <c r="AL148" s="495"/>
      <c r="AM148" s="489"/>
      <c r="AN148" s="69">
        <v>129</v>
      </c>
      <c r="AO148" s="70"/>
      <c r="AP148" s="70"/>
      <c r="AQ148" s="70"/>
      <c r="AR148" s="69">
        <v>104</v>
      </c>
      <c r="AS148" s="69"/>
      <c r="AT148" s="493"/>
      <c r="AU148" s="494"/>
      <c r="AV148" s="490">
        <f t="shared" si="126"/>
        <v>104</v>
      </c>
      <c r="AW148" s="490">
        <f t="shared" si="127"/>
        <v>104</v>
      </c>
      <c r="AX148" s="71"/>
      <c r="AY148" s="72"/>
      <c r="AZ148" s="73"/>
      <c r="BA148" s="74"/>
      <c r="BB148" s="75"/>
      <c r="BC148" s="52">
        <f t="shared" si="96"/>
        <v>0</v>
      </c>
      <c r="BD148" s="51">
        <f t="shared" si="97"/>
        <v>0</v>
      </c>
      <c r="BE148" s="491">
        <f t="shared" si="98"/>
        <v>109.2</v>
      </c>
      <c r="BF148" s="248"/>
      <c r="BG148" s="217">
        <f t="shared" si="120"/>
        <v>0</v>
      </c>
      <c r="BH148" s="491">
        <f t="shared" si="117"/>
        <v>114.4</v>
      </c>
      <c r="BI148" s="103"/>
      <c r="BJ148" s="51">
        <f t="shared" si="99"/>
        <v>0</v>
      </c>
      <c r="BK148" s="491">
        <f t="shared" si="100"/>
        <v>119.6</v>
      </c>
      <c r="BL148" s="103"/>
      <c r="BM148" s="217">
        <f t="shared" si="101"/>
        <v>0</v>
      </c>
      <c r="BN148" s="491">
        <f t="shared" si="102"/>
        <v>124.8</v>
      </c>
      <c r="BO148" s="392">
        <f t="shared" si="103"/>
        <v>0</v>
      </c>
      <c r="BP148" s="217">
        <f t="shared" si="104"/>
        <v>0</v>
      </c>
      <c r="BQ148" s="51">
        <f t="shared" si="105"/>
        <v>0</v>
      </c>
      <c r="BR148" s="222">
        <v>2725</v>
      </c>
    </row>
    <row r="149" spans="1:70" ht="16" x14ac:dyDescent="0.2">
      <c r="A149" s="104"/>
      <c r="B149" s="104"/>
      <c r="C149" s="290" t="s">
        <v>125</v>
      </c>
      <c r="D149" s="104"/>
      <c r="E149" s="418"/>
      <c r="F149" s="104"/>
      <c r="G149" s="104"/>
      <c r="H149" s="104"/>
      <c r="I149" s="418"/>
      <c r="J149" s="418"/>
      <c r="K149" s="418"/>
      <c r="L149" s="418"/>
      <c r="M149" s="104"/>
      <c r="N149" s="104"/>
      <c r="O149" s="418"/>
      <c r="P149" s="418"/>
      <c r="Q149" s="189"/>
      <c r="R149" s="189"/>
      <c r="S149" s="189"/>
      <c r="T149" s="189"/>
      <c r="U149" s="189"/>
      <c r="V149" s="189"/>
      <c r="W149" s="189"/>
      <c r="X149" s="189"/>
      <c r="Y149" s="189"/>
      <c r="Z149" s="189"/>
      <c r="AA149" s="189"/>
      <c r="AB149" s="189"/>
      <c r="AC149" s="189"/>
      <c r="AD149" s="104"/>
      <c r="AE149" s="104"/>
      <c r="AF149" s="108"/>
      <c r="AG149" s="108"/>
      <c r="AH149" s="108"/>
      <c r="AI149" s="104"/>
      <c r="AJ149" s="418"/>
      <c r="AK149" s="104"/>
      <c r="AL149" s="104"/>
      <c r="AM149" s="104"/>
      <c r="AN149" s="104"/>
      <c r="AO149" s="104"/>
      <c r="AP149" s="104"/>
      <c r="AQ149" s="104"/>
      <c r="AR149" s="104"/>
      <c r="AS149" s="104"/>
      <c r="AT149" s="104"/>
      <c r="AU149" s="104"/>
      <c r="AV149" s="104"/>
      <c r="AW149" s="104"/>
      <c r="AX149" s="189"/>
      <c r="AY149" s="189"/>
      <c r="AZ149" s="189"/>
      <c r="BA149" s="189"/>
      <c r="BB149" s="189"/>
      <c r="BC149" s="104"/>
      <c r="BD149" s="104"/>
      <c r="BE149" s="104"/>
      <c r="BF149" s="189"/>
      <c r="BG149" s="104"/>
      <c r="BH149" s="189"/>
      <c r="BI149" s="104"/>
      <c r="BJ149" s="104"/>
      <c r="BK149" s="104"/>
      <c r="BL149" s="104"/>
      <c r="BM149" s="104"/>
      <c r="BN149" s="104"/>
      <c r="BO149" s="104"/>
      <c r="BP149" s="104"/>
      <c r="BQ149" s="104"/>
      <c r="BR149" s="106"/>
    </row>
    <row r="150" spans="1:70" ht="13" customHeight="1" x14ac:dyDescent="0.15">
      <c r="A150" s="51" t="str">
        <f t="shared" si="112"/>
        <v>BL20424</v>
      </c>
      <c r="B150" s="45" t="s">
        <v>125</v>
      </c>
      <c r="C150" s="54" t="s">
        <v>126</v>
      </c>
      <c r="D150" s="54" t="s">
        <v>5</v>
      </c>
      <c r="E150" s="247"/>
      <c r="F150" s="53" t="s">
        <v>68</v>
      </c>
      <c r="G150" s="53" t="s">
        <v>72</v>
      </c>
      <c r="H150" s="54" t="s">
        <v>70</v>
      </c>
      <c r="I150" s="572" t="s">
        <v>1061</v>
      </c>
      <c r="J150" s="590" t="s">
        <v>1063</v>
      </c>
      <c r="K150" s="590" t="s">
        <v>1057</v>
      </c>
      <c r="L150" s="230" t="s">
        <v>1055</v>
      </c>
      <c r="M150" s="55">
        <v>5.819</v>
      </c>
      <c r="N150" s="51">
        <v>20</v>
      </c>
      <c r="O150" s="217"/>
      <c r="P150" s="217"/>
      <c r="Q150" s="56"/>
      <c r="R150" s="57"/>
      <c r="S150" s="58"/>
      <c r="T150" s="59"/>
      <c r="U150" s="60"/>
      <c r="V150" s="61"/>
      <c r="W150" s="62"/>
      <c r="X150" s="63"/>
      <c r="Y150" s="64"/>
      <c r="Z150" s="65"/>
      <c r="AA150" s="66"/>
      <c r="AB150" s="103"/>
      <c r="AC150" s="103"/>
      <c r="AD150" s="220">
        <f t="shared" si="116"/>
        <v>0</v>
      </c>
      <c r="AE150" s="67">
        <f t="shared" ref="AE150:AE171" si="128">N150*AD150</f>
        <v>0</v>
      </c>
      <c r="AF150" s="69"/>
      <c r="AG150" s="69"/>
      <c r="AH150" s="70"/>
      <c r="AI150" s="69"/>
      <c r="AJ150" s="69"/>
      <c r="AK150" s="69"/>
      <c r="AL150" s="495"/>
      <c r="AM150" s="489"/>
      <c r="AN150" s="69">
        <v>169</v>
      </c>
      <c r="AO150" s="70"/>
      <c r="AP150" s="70"/>
      <c r="AQ150" s="70"/>
      <c r="AR150" s="69">
        <v>139</v>
      </c>
      <c r="AS150" s="69"/>
      <c r="AT150" s="493"/>
      <c r="AU150" s="494"/>
      <c r="AV150" s="490">
        <f t="shared" ref="AV150:AV171" si="129">IF(OrderFormType="Wholesale",CEILING(AR150*ExchRate,ExchRateRoundUpTo),CEILING(AN150*ExchRate,ExchRateRoundUpTo)/1.22)</f>
        <v>139</v>
      </c>
      <c r="AW150" s="490">
        <f t="shared" ref="AW150:AW171" si="130">AV150*(1+AO150+AP150)</f>
        <v>139</v>
      </c>
      <c r="AX150" s="71"/>
      <c r="AY150" s="72"/>
      <c r="AZ150" s="73"/>
      <c r="BA150" s="74"/>
      <c r="BB150" s="75"/>
      <c r="BC150" s="52">
        <f t="shared" ref="BC150:BC171" si="131">SUM(AX150:BB150)</f>
        <v>0</v>
      </c>
      <c r="BD150" s="51">
        <f t="shared" ref="BD150:BD171" si="132">N150*BC150</f>
        <v>0</v>
      </c>
      <c r="BE150" s="491">
        <f t="shared" ref="BE150:BE171" si="133">AV150*(1.05+AO150+AP150)</f>
        <v>145.95000000000002</v>
      </c>
      <c r="BF150" s="103"/>
      <c r="BG150" s="217">
        <f t="shared" si="120"/>
        <v>0</v>
      </c>
      <c r="BH150" s="491">
        <f t="shared" si="117"/>
        <v>152.9</v>
      </c>
      <c r="BI150" s="103"/>
      <c r="BJ150" s="51">
        <f t="shared" ref="BJ150:BJ171" si="134">N150*BI150</f>
        <v>0</v>
      </c>
      <c r="BK150" s="491">
        <f t="shared" ref="BK150:BK171" si="135">AV150*(1.15+AO150+AP150)</f>
        <v>159.85</v>
      </c>
      <c r="BL150" s="103"/>
      <c r="BM150" s="217">
        <f t="shared" ref="BM150:BM171" si="136">N150*BL150</f>
        <v>0</v>
      </c>
      <c r="BN150" s="491">
        <f t="shared" ref="BN150:BN171" si="137">AV150*(1.2+AO150+AP150)</f>
        <v>166.79999999999998</v>
      </c>
      <c r="BO150" s="392">
        <f t="shared" ref="BO150:BO171" si="138">(AD150*AW150)+(BC150*BE150)+(BF150*BH150)+(BI150*BK150)+(BL150*BN150)</f>
        <v>0</v>
      </c>
      <c r="BP150" s="217">
        <f t="shared" ref="BP150:BP171" si="139">AD150+BC150+BF150+BI150+BL150</f>
        <v>0</v>
      </c>
      <c r="BQ150" s="51">
        <f t="shared" ref="BQ150:BQ171" si="140">N150*BP150</f>
        <v>0</v>
      </c>
      <c r="BR150" s="77">
        <v>424</v>
      </c>
    </row>
    <row r="151" spans="1:70" ht="13" customHeight="1" x14ac:dyDescent="0.15">
      <c r="A151" s="51" t="str">
        <f t="shared" si="112"/>
        <v>BL20431</v>
      </c>
      <c r="B151" s="45" t="s">
        <v>125</v>
      </c>
      <c r="C151" s="54" t="s">
        <v>127</v>
      </c>
      <c r="D151" s="54" t="s">
        <v>5</v>
      </c>
      <c r="E151" s="247"/>
      <c r="F151" s="53" t="s">
        <v>54</v>
      </c>
      <c r="G151" s="53" t="s">
        <v>83</v>
      </c>
      <c r="H151" s="54" t="s">
        <v>70</v>
      </c>
      <c r="I151" s="572" t="s">
        <v>1061</v>
      </c>
      <c r="J151" s="590" t="s">
        <v>1063</v>
      </c>
      <c r="K151" s="590" t="s">
        <v>1057</v>
      </c>
      <c r="L151" s="230" t="s">
        <v>1055</v>
      </c>
      <c r="M151" s="55">
        <v>14.423999999999999</v>
      </c>
      <c r="N151" s="51">
        <v>10</v>
      </c>
      <c r="O151" s="217"/>
      <c r="P151" s="217"/>
      <c r="Q151" s="56"/>
      <c r="R151" s="57"/>
      <c r="S151" s="58"/>
      <c r="T151" s="59"/>
      <c r="U151" s="60"/>
      <c r="V151" s="61"/>
      <c r="W151" s="62"/>
      <c r="X151" s="63"/>
      <c r="Y151" s="64"/>
      <c r="Z151" s="65"/>
      <c r="AA151" s="66"/>
      <c r="AB151" s="103"/>
      <c r="AC151" s="103"/>
      <c r="AD151" s="220">
        <f t="shared" si="116"/>
        <v>0</v>
      </c>
      <c r="AE151" s="67">
        <f t="shared" si="128"/>
        <v>0</v>
      </c>
      <c r="AF151" s="69"/>
      <c r="AG151" s="69"/>
      <c r="AH151" s="70"/>
      <c r="AI151" s="69"/>
      <c r="AJ151" s="69"/>
      <c r="AK151" s="69"/>
      <c r="AL151" s="495"/>
      <c r="AM151" s="489"/>
      <c r="AN151" s="69">
        <v>294</v>
      </c>
      <c r="AO151" s="70"/>
      <c r="AP151" s="70"/>
      <c r="AQ151" s="70"/>
      <c r="AR151" s="69">
        <v>239</v>
      </c>
      <c r="AS151" s="69"/>
      <c r="AT151" s="493"/>
      <c r="AU151" s="494"/>
      <c r="AV151" s="490">
        <f t="shared" si="129"/>
        <v>239</v>
      </c>
      <c r="AW151" s="490">
        <f t="shared" si="130"/>
        <v>239</v>
      </c>
      <c r="AX151" s="71"/>
      <c r="AY151" s="72"/>
      <c r="AZ151" s="73"/>
      <c r="BA151" s="74"/>
      <c r="BB151" s="75"/>
      <c r="BC151" s="52">
        <f t="shared" si="131"/>
        <v>0</v>
      </c>
      <c r="BD151" s="51">
        <f t="shared" si="132"/>
        <v>0</v>
      </c>
      <c r="BE151" s="491">
        <f t="shared" si="133"/>
        <v>250.95000000000002</v>
      </c>
      <c r="BF151" s="103"/>
      <c r="BG151" s="217">
        <f t="shared" si="120"/>
        <v>0</v>
      </c>
      <c r="BH151" s="491">
        <f t="shared" si="117"/>
        <v>262.90000000000003</v>
      </c>
      <c r="BI151" s="103"/>
      <c r="BJ151" s="51">
        <f t="shared" si="134"/>
        <v>0</v>
      </c>
      <c r="BK151" s="491">
        <f t="shared" si="135"/>
        <v>274.84999999999997</v>
      </c>
      <c r="BL151" s="103"/>
      <c r="BM151" s="217">
        <f t="shared" si="136"/>
        <v>0</v>
      </c>
      <c r="BN151" s="491">
        <f t="shared" si="137"/>
        <v>286.8</v>
      </c>
      <c r="BO151" s="392">
        <f t="shared" si="138"/>
        <v>0</v>
      </c>
      <c r="BP151" s="217">
        <f t="shared" si="139"/>
        <v>0</v>
      </c>
      <c r="BQ151" s="51">
        <f t="shared" si="140"/>
        <v>0</v>
      </c>
      <c r="BR151" s="77">
        <v>431</v>
      </c>
    </row>
    <row r="152" spans="1:70" ht="13" customHeight="1" x14ac:dyDescent="0.15">
      <c r="A152" s="51" t="str">
        <f t="shared" si="112"/>
        <v>BL20356</v>
      </c>
      <c r="B152" s="45" t="s">
        <v>125</v>
      </c>
      <c r="C152" s="54" t="s">
        <v>128</v>
      </c>
      <c r="D152" s="54" t="s">
        <v>5</v>
      </c>
      <c r="E152" s="247"/>
      <c r="F152" s="53" t="s">
        <v>63</v>
      </c>
      <c r="G152" s="53" t="s">
        <v>63</v>
      </c>
      <c r="H152" s="54" t="s">
        <v>70</v>
      </c>
      <c r="I152" s="572" t="s">
        <v>1061</v>
      </c>
      <c r="J152" s="590" t="s">
        <v>1063</v>
      </c>
      <c r="K152" s="590" t="s">
        <v>1057</v>
      </c>
      <c r="L152" s="230" t="s">
        <v>1055</v>
      </c>
      <c r="M152" s="55">
        <v>0.88</v>
      </c>
      <c r="N152" s="51">
        <v>20</v>
      </c>
      <c r="O152" s="217"/>
      <c r="P152" s="217"/>
      <c r="Q152" s="56"/>
      <c r="R152" s="57"/>
      <c r="S152" s="58"/>
      <c r="T152" s="59"/>
      <c r="U152" s="60"/>
      <c r="V152" s="61"/>
      <c r="W152" s="62"/>
      <c r="X152" s="63"/>
      <c r="Y152" s="64"/>
      <c r="Z152" s="65"/>
      <c r="AA152" s="66"/>
      <c r="AB152" s="103"/>
      <c r="AC152" s="103"/>
      <c r="AD152" s="220">
        <f t="shared" si="116"/>
        <v>0</v>
      </c>
      <c r="AE152" s="67">
        <f t="shared" si="128"/>
        <v>0</v>
      </c>
      <c r="AF152" s="69"/>
      <c r="AG152" s="69"/>
      <c r="AH152" s="70"/>
      <c r="AI152" s="69"/>
      <c r="AJ152" s="69"/>
      <c r="AK152" s="69"/>
      <c r="AL152" s="495"/>
      <c r="AM152" s="489"/>
      <c r="AN152" s="69">
        <v>109</v>
      </c>
      <c r="AO152" s="70"/>
      <c r="AP152" s="70"/>
      <c r="AQ152" s="70"/>
      <c r="AR152" s="69">
        <v>89</v>
      </c>
      <c r="AS152" s="69"/>
      <c r="AT152" s="493"/>
      <c r="AU152" s="494"/>
      <c r="AV152" s="490">
        <f t="shared" si="129"/>
        <v>89</v>
      </c>
      <c r="AW152" s="490">
        <f t="shared" si="130"/>
        <v>89</v>
      </c>
      <c r="AX152" s="71"/>
      <c r="AY152" s="72"/>
      <c r="AZ152" s="73"/>
      <c r="BA152" s="74"/>
      <c r="BB152" s="75"/>
      <c r="BC152" s="52">
        <f t="shared" si="131"/>
        <v>0</v>
      </c>
      <c r="BD152" s="51">
        <f t="shared" si="132"/>
        <v>0</v>
      </c>
      <c r="BE152" s="491">
        <f t="shared" si="133"/>
        <v>93.45</v>
      </c>
      <c r="BF152" s="103"/>
      <c r="BG152" s="217">
        <f t="shared" si="120"/>
        <v>0</v>
      </c>
      <c r="BH152" s="491">
        <f t="shared" si="117"/>
        <v>97.9</v>
      </c>
      <c r="BI152" s="103"/>
      <c r="BJ152" s="51">
        <f t="shared" si="134"/>
        <v>0</v>
      </c>
      <c r="BK152" s="491">
        <f t="shared" si="135"/>
        <v>102.35</v>
      </c>
      <c r="BL152" s="103"/>
      <c r="BM152" s="217">
        <f t="shared" si="136"/>
        <v>0</v>
      </c>
      <c r="BN152" s="491">
        <f t="shared" si="137"/>
        <v>106.8</v>
      </c>
      <c r="BO152" s="392">
        <f t="shared" si="138"/>
        <v>0</v>
      </c>
      <c r="BP152" s="217">
        <f t="shared" si="139"/>
        <v>0</v>
      </c>
      <c r="BQ152" s="51">
        <f t="shared" si="140"/>
        <v>0</v>
      </c>
      <c r="BR152" s="77">
        <v>356</v>
      </c>
    </row>
    <row r="153" spans="1:70" ht="13" customHeight="1" x14ac:dyDescent="0.15">
      <c r="A153" s="51" t="str">
        <f t="shared" si="112"/>
        <v>BL20423</v>
      </c>
      <c r="B153" s="45" t="s">
        <v>125</v>
      </c>
      <c r="C153" s="54" t="s">
        <v>129</v>
      </c>
      <c r="D153" s="54" t="s">
        <v>5</v>
      </c>
      <c r="E153" s="247"/>
      <c r="F153" s="53" t="s">
        <v>311</v>
      </c>
      <c r="G153" s="53" t="s">
        <v>72</v>
      </c>
      <c r="H153" s="54" t="s">
        <v>70</v>
      </c>
      <c r="I153" s="572" t="s">
        <v>1061</v>
      </c>
      <c r="J153" s="590" t="s">
        <v>1063</v>
      </c>
      <c r="K153" s="590" t="s">
        <v>1057</v>
      </c>
      <c r="L153" s="230" t="s">
        <v>1055</v>
      </c>
      <c r="M153" s="55">
        <v>2.238</v>
      </c>
      <c r="N153" s="51">
        <v>10</v>
      </c>
      <c r="O153" s="217"/>
      <c r="P153" s="217"/>
      <c r="Q153" s="56"/>
      <c r="R153" s="57"/>
      <c r="S153" s="58"/>
      <c r="T153" s="59"/>
      <c r="U153" s="60"/>
      <c r="V153" s="61"/>
      <c r="W153" s="62"/>
      <c r="X153" s="63"/>
      <c r="Y153" s="64"/>
      <c r="Z153" s="65"/>
      <c r="AA153" s="66"/>
      <c r="AB153" s="103"/>
      <c r="AC153" s="103"/>
      <c r="AD153" s="220">
        <f t="shared" si="116"/>
        <v>0</v>
      </c>
      <c r="AE153" s="67">
        <f t="shared" si="128"/>
        <v>0</v>
      </c>
      <c r="AF153" s="69"/>
      <c r="AG153" s="69"/>
      <c r="AH153" s="70"/>
      <c r="AI153" s="69"/>
      <c r="AJ153" s="69"/>
      <c r="AK153" s="69"/>
      <c r="AL153" s="495"/>
      <c r="AM153" s="489"/>
      <c r="AN153" s="69">
        <v>99</v>
      </c>
      <c r="AO153" s="70"/>
      <c r="AP153" s="70"/>
      <c r="AQ153" s="70"/>
      <c r="AR153" s="69">
        <v>79</v>
      </c>
      <c r="AS153" s="69"/>
      <c r="AT153" s="493"/>
      <c r="AU153" s="494"/>
      <c r="AV153" s="490">
        <f t="shared" si="129"/>
        <v>79</v>
      </c>
      <c r="AW153" s="490">
        <f t="shared" si="130"/>
        <v>79</v>
      </c>
      <c r="AX153" s="71"/>
      <c r="AY153" s="72"/>
      <c r="AZ153" s="73"/>
      <c r="BA153" s="74"/>
      <c r="BB153" s="75"/>
      <c r="BC153" s="52">
        <f t="shared" si="131"/>
        <v>0</v>
      </c>
      <c r="BD153" s="51">
        <f t="shared" si="132"/>
        <v>0</v>
      </c>
      <c r="BE153" s="491">
        <f t="shared" si="133"/>
        <v>82.95</v>
      </c>
      <c r="BF153" s="103"/>
      <c r="BG153" s="217">
        <f t="shared" si="120"/>
        <v>0</v>
      </c>
      <c r="BH153" s="491">
        <f t="shared" si="117"/>
        <v>86.9</v>
      </c>
      <c r="BI153" s="103"/>
      <c r="BJ153" s="51">
        <f t="shared" si="134"/>
        <v>0</v>
      </c>
      <c r="BK153" s="491">
        <f t="shared" si="135"/>
        <v>90.85</v>
      </c>
      <c r="BL153" s="103"/>
      <c r="BM153" s="217">
        <f t="shared" si="136"/>
        <v>0</v>
      </c>
      <c r="BN153" s="491">
        <f t="shared" si="137"/>
        <v>94.8</v>
      </c>
      <c r="BO153" s="392">
        <f t="shared" si="138"/>
        <v>0</v>
      </c>
      <c r="BP153" s="217">
        <f t="shared" si="139"/>
        <v>0</v>
      </c>
      <c r="BQ153" s="51">
        <f t="shared" si="140"/>
        <v>0</v>
      </c>
      <c r="BR153" s="77">
        <v>423</v>
      </c>
    </row>
    <row r="154" spans="1:70" ht="13" customHeight="1" x14ac:dyDescent="0.15">
      <c r="A154" s="51" t="str">
        <f t="shared" si="112"/>
        <v>BL20452</v>
      </c>
      <c r="B154" s="45" t="s">
        <v>125</v>
      </c>
      <c r="C154" s="54" t="s">
        <v>130</v>
      </c>
      <c r="D154" s="54" t="s">
        <v>5</v>
      </c>
      <c r="E154" s="247"/>
      <c r="F154" s="53" t="s">
        <v>56</v>
      </c>
      <c r="G154" s="53" t="s">
        <v>72</v>
      </c>
      <c r="H154" s="54" t="s">
        <v>70</v>
      </c>
      <c r="I154" s="572" t="s">
        <v>1061</v>
      </c>
      <c r="J154" s="590" t="s">
        <v>1063</v>
      </c>
      <c r="K154" s="590" t="s">
        <v>1057</v>
      </c>
      <c r="L154" s="230" t="s">
        <v>1055</v>
      </c>
      <c r="M154" s="55">
        <v>14.773999999999999</v>
      </c>
      <c r="N154" s="51">
        <v>20</v>
      </c>
      <c r="O154" s="217"/>
      <c r="P154" s="217"/>
      <c r="Q154" s="56"/>
      <c r="R154" s="57"/>
      <c r="S154" s="58"/>
      <c r="T154" s="59"/>
      <c r="U154" s="60"/>
      <c r="V154" s="61"/>
      <c r="W154" s="62"/>
      <c r="X154" s="63"/>
      <c r="Y154" s="64"/>
      <c r="Z154" s="65"/>
      <c r="AA154" s="66"/>
      <c r="AB154" s="103"/>
      <c r="AC154" s="103"/>
      <c r="AD154" s="220">
        <f t="shared" si="116"/>
        <v>0</v>
      </c>
      <c r="AE154" s="67">
        <f t="shared" si="128"/>
        <v>0</v>
      </c>
      <c r="AF154" s="69"/>
      <c r="AG154" s="69"/>
      <c r="AH154" s="70"/>
      <c r="AI154" s="69"/>
      <c r="AJ154" s="69"/>
      <c r="AK154" s="69"/>
      <c r="AL154" s="495"/>
      <c r="AM154" s="489"/>
      <c r="AN154" s="69">
        <v>269</v>
      </c>
      <c r="AO154" s="70"/>
      <c r="AP154" s="70"/>
      <c r="AQ154" s="70"/>
      <c r="AR154" s="69">
        <v>219</v>
      </c>
      <c r="AS154" s="69"/>
      <c r="AT154" s="493"/>
      <c r="AU154" s="494"/>
      <c r="AV154" s="490">
        <f t="shared" si="129"/>
        <v>219</v>
      </c>
      <c r="AW154" s="490">
        <f t="shared" si="130"/>
        <v>219</v>
      </c>
      <c r="AX154" s="71"/>
      <c r="AY154" s="72"/>
      <c r="AZ154" s="73"/>
      <c r="BA154" s="74"/>
      <c r="BB154" s="75"/>
      <c r="BC154" s="52">
        <f t="shared" si="131"/>
        <v>0</v>
      </c>
      <c r="BD154" s="51">
        <f t="shared" si="132"/>
        <v>0</v>
      </c>
      <c r="BE154" s="491">
        <f t="shared" si="133"/>
        <v>229.95000000000002</v>
      </c>
      <c r="BF154" s="103"/>
      <c r="BG154" s="217">
        <f t="shared" si="120"/>
        <v>0</v>
      </c>
      <c r="BH154" s="491">
        <f t="shared" si="117"/>
        <v>240.9</v>
      </c>
      <c r="BI154" s="103"/>
      <c r="BJ154" s="51">
        <f t="shared" si="134"/>
        <v>0</v>
      </c>
      <c r="BK154" s="491">
        <f t="shared" si="135"/>
        <v>251.85</v>
      </c>
      <c r="BL154" s="103"/>
      <c r="BM154" s="217">
        <f t="shared" si="136"/>
        <v>0</v>
      </c>
      <c r="BN154" s="491">
        <f t="shared" si="137"/>
        <v>262.8</v>
      </c>
      <c r="BO154" s="392">
        <f t="shared" si="138"/>
        <v>0</v>
      </c>
      <c r="BP154" s="217">
        <f t="shared" si="139"/>
        <v>0</v>
      </c>
      <c r="BQ154" s="51">
        <f t="shared" si="140"/>
        <v>0</v>
      </c>
      <c r="BR154" s="77">
        <v>452</v>
      </c>
    </row>
    <row r="155" spans="1:70" ht="13" customHeight="1" x14ac:dyDescent="0.15">
      <c r="A155" s="51" t="str">
        <f t="shared" si="112"/>
        <v>BL21143</v>
      </c>
      <c r="B155" s="45" t="s">
        <v>125</v>
      </c>
      <c r="C155" s="54" t="s">
        <v>131</v>
      </c>
      <c r="D155" s="54" t="s">
        <v>5</v>
      </c>
      <c r="E155" s="247"/>
      <c r="F155" s="53" t="s">
        <v>132</v>
      </c>
      <c r="G155" s="53" t="s">
        <v>83</v>
      </c>
      <c r="H155" s="54" t="s">
        <v>70</v>
      </c>
      <c r="I155" s="572" t="s">
        <v>1061</v>
      </c>
      <c r="J155" s="590" t="s">
        <v>1063</v>
      </c>
      <c r="K155" s="590" t="s">
        <v>1057</v>
      </c>
      <c r="L155" s="230" t="s">
        <v>1055</v>
      </c>
      <c r="M155" s="55">
        <v>11.864000000000001</v>
      </c>
      <c r="N155" s="51">
        <v>4</v>
      </c>
      <c r="O155" s="217"/>
      <c r="P155" s="217"/>
      <c r="Q155" s="56"/>
      <c r="R155" s="57"/>
      <c r="S155" s="58"/>
      <c r="T155" s="59"/>
      <c r="U155" s="60"/>
      <c r="V155" s="61"/>
      <c r="W155" s="62"/>
      <c r="X155" s="63"/>
      <c r="Y155" s="64"/>
      <c r="Z155" s="65"/>
      <c r="AA155" s="66"/>
      <c r="AB155" s="103"/>
      <c r="AC155" s="103"/>
      <c r="AD155" s="220">
        <f t="shared" si="116"/>
        <v>0</v>
      </c>
      <c r="AE155" s="67">
        <f t="shared" ref="AE155:AE156" si="141">N155*AD155</f>
        <v>0</v>
      </c>
      <c r="AF155" s="69"/>
      <c r="AG155" s="69"/>
      <c r="AH155" s="70"/>
      <c r="AI155" s="69"/>
      <c r="AJ155" s="69"/>
      <c r="AK155" s="69"/>
      <c r="AL155" s="495"/>
      <c r="AM155" s="489"/>
      <c r="AN155" s="69">
        <v>269</v>
      </c>
      <c r="AO155" s="70"/>
      <c r="AP155" s="70"/>
      <c r="AQ155" s="70"/>
      <c r="AR155" s="69">
        <v>219</v>
      </c>
      <c r="AS155" s="69"/>
      <c r="AT155" s="493"/>
      <c r="AU155" s="494"/>
      <c r="AV155" s="490">
        <f t="shared" si="129"/>
        <v>219</v>
      </c>
      <c r="AW155" s="490">
        <f t="shared" si="130"/>
        <v>219</v>
      </c>
      <c r="AX155" s="71"/>
      <c r="AY155" s="72"/>
      <c r="AZ155" s="73"/>
      <c r="BA155" s="74"/>
      <c r="BB155" s="75"/>
      <c r="BC155" s="52">
        <f t="shared" si="131"/>
        <v>0</v>
      </c>
      <c r="BD155" s="51">
        <f t="shared" si="132"/>
        <v>0</v>
      </c>
      <c r="BE155" s="491">
        <f t="shared" si="133"/>
        <v>229.95000000000002</v>
      </c>
      <c r="BF155" s="103"/>
      <c r="BG155" s="217">
        <f t="shared" si="120"/>
        <v>0</v>
      </c>
      <c r="BH155" s="491">
        <f t="shared" si="117"/>
        <v>240.9</v>
      </c>
      <c r="BI155" s="103"/>
      <c r="BJ155" s="51">
        <f t="shared" si="134"/>
        <v>0</v>
      </c>
      <c r="BK155" s="491">
        <f t="shared" si="135"/>
        <v>251.85</v>
      </c>
      <c r="BL155" s="103"/>
      <c r="BM155" s="217">
        <f t="shared" si="136"/>
        <v>0</v>
      </c>
      <c r="BN155" s="491">
        <f t="shared" si="137"/>
        <v>262.8</v>
      </c>
      <c r="BO155" s="392">
        <f t="shared" si="138"/>
        <v>0</v>
      </c>
      <c r="BP155" s="217">
        <f t="shared" si="139"/>
        <v>0</v>
      </c>
      <c r="BQ155" s="51">
        <f t="shared" si="140"/>
        <v>0</v>
      </c>
      <c r="BR155" s="77">
        <v>1143</v>
      </c>
    </row>
    <row r="156" spans="1:70" ht="13.75" customHeight="1" x14ac:dyDescent="0.15">
      <c r="A156" s="51" t="str">
        <f t="shared" si="112"/>
        <v>BL21144</v>
      </c>
      <c r="B156" s="45" t="s">
        <v>125</v>
      </c>
      <c r="C156" s="54" t="s">
        <v>133</v>
      </c>
      <c r="D156" s="54" t="s">
        <v>5</v>
      </c>
      <c r="E156" s="247"/>
      <c r="F156" s="53" t="s">
        <v>317</v>
      </c>
      <c r="G156" s="53" t="s">
        <v>83</v>
      </c>
      <c r="H156" s="54" t="s">
        <v>70</v>
      </c>
      <c r="I156" s="572" t="s">
        <v>1061</v>
      </c>
      <c r="J156" s="590" t="s">
        <v>1063</v>
      </c>
      <c r="K156" s="590" t="s">
        <v>1057</v>
      </c>
      <c r="L156" s="230" t="s">
        <v>1055</v>
      </c>
      <c r="M156" s="55">
        <v>12.53</v>
      </c>
      <c r="N156" s="51">
        <v>4</v>
      </c>
      <c r="O156" s="217"/>
      <c r="P156" s="217"/>
      <c r="Q156" s="56"/>
      <c r="R156" s="57"/>
      <c r="S156" s="58"/>
      <c r="T156" s="59"/>
      <c r="U156" s="60"/>
      <c r="V156" s="61"/>
      <c r="W156" s="62"/>
      <c r="X156" s="63"/>
      <c r="Y156" s="64"/>
      <c r="Z156" s="65"/>
      <c r="AA156" s="66"/>
      <c r="AB156" s="103"/>
      <c r="AC156" s="103"/>
      <c r="AD156" s="220">
        <f t="shared" si="116"/>
        <v>0</v>
      </c>
      <c r="AE156" s="67">
        <f t="shared" si="141"/>
        <v>0</v>
      </c>
      <c r="AF156" s="69"/>
      <c r="AG156" s="69"/>
      <c r="AH156" s="70"/>
      <c r="AI156" s="69"/>
      <c r="AJ156" s="69"/>
      <c r="AK156" s="69"/>
      <c r="AL156" s="495"/>
      <c r="AM156" s="489"/>
      <c r="AN156" s="69">
        <v>279</v>
      </c>
      <c r="AO156" s="70"/>
      <c r="AP156" s="70"/>
      <c r="AQ156" s="70"/>
      <c r="AR156" s="69">
        <v>229</v>
      </c>
      <c r="AS156" s="69"/>
      <c r="AT156" s="493"/>
      <c r="AU156" s="494"/>
      <c r="AV156" s="490">
        <f t="shared" si="129"/>
        <v>229</v>
      </c>
      <c r="AW156" s="490">
        <f t="shared" si="130"/>
        <v>229</v>
      </c>
      <c r="AX156" s="71"/>
      <c r="AY156" s="72"/>
      <c r="AZ156" s="73"/>
      <c r="BA156" s="74"/>
      <c r="BB156" s="75"/>
      <c r="BC156" s="52">
        <f t="shared" si="131"/>
        <v>0</v>
      </c>
      <c r="BD156" s="51">
        <f t="shared" si="132"/>
        <v>0</v>
      </c>
      <c r="BE156" s="491">
        <f t="shared" si="133"/>
        <v>240.45000000000002</v>
      </c>
      <c r="BF156" s="103"/>
      <c r="BG156" s="217">
        <f t="shared" si="120"/>
        <v>0</v>
      </c>
      <c r="BH156" s="491">
        <f t="shared" si="117"/>
        <v>251.90000000000003</v>
      </c>
      <c r="BI156" s="103"/>
      <c r="BJ156" s="51">
        <f t="shared" si="134"/>
        <v>0</v>
      </c>
      <c r="BK156" s="491">
        <f t="shared" si="135"/>
        <v>263.34999999999997</v>
      </c>
      <c r="BL156" s="103"/>
      <c r="BM156" s="217">
        <f t="shared" si="136"/>
        <v>0</v>
      </c>
      <c r="BN156" s="491">
        <f t="shared" si="137"/>
        <v>274.8</v>
      </c>
      <c r="BO156" s="392">
        <f t="shared" si="138"/>
        <v>0</v>
      </c>
      <c r="BP156" s="217">
        <f t="shared" si="139"/>
        <v>0</v>
      </c>
      <c r="BQ156" s="51">
        <f t="shared" si="140"/>
        <v>0</v>
      </c>
      <c r="BR156" s="77">
        <v>1144</v>
      </c>
    </row>
    <row r="157" spans="1:70" ht="12.75" customHeight="1" x14ac:dyDescent="0.15">
      <c r="A157" s="51" t="str">
        <f t="shared" si="112"/>
        <v>BL20451</v>
      </c>
      <c r="B157" s="45" t="s">
        <v>125</v>
      </c>
      <c r="C157" s="54" t="s">
        <v>134</v>
      </c>
      <c r="D157" s="54" t="s">
        <v>5</v>
      </c>
      <c r="E157" s="247"/>
      <c r="F157" s="53" t="s">
        <v>68</v>
      </c>
      <c r="G157" s="54" t="s">
        <v>69</v>
      </c>
      <c r="H157" s="54" t="s">
        <v>70</v>
      </c>
      <c r="I157" s="572" t="s">
        <v>1061</v>
      </c>
      <c r="J157" s="590" t="s">
        <v>1063</v>
      </c>
      <c r="K157" s="590" t="s">
        <v>1057</v>
      </c>
      <c r="L157" s="230" t="s">
        <v>1055</v>
      </c>
      <c r="M157" s="55">
        <v>2.2250000000000001</v>
      </c>
      <c r="N157" s="51">
        <v>10</v>
      </c>
      <c r="O157" s="217"/>
      <c r="P157" s="217"/>
      <c r="Q157" s="56"/>
      <c r="R157" s="57"/>
      <c r="S157" s="58"/>
      <c r="T157" s="59"/>
      <c r="U157" s="60"/>
      <c r="V157" s="61"/>
      <c r="W157" s="62"/>
      <c r="X157" s="63"/>
      <c r="Y157" s="64"/>
      <c r="Z157" s="65"/>
      <c r="AA157" s="66"/>
      <c r="AB157" s="103"/>
      <c r="AC157" s="103"/>
      <c r="AD157" s="220">
        <f t="shared" si="116"/>
        <v>0</v>
      </c>
      <c r="AE157" s="67">
        <f t="shared" si="128"/>
        <v>0</v>
      </c>
      <c r="AF157" s="69"/>
      <c r="AG157" s="69"/>
      <c r="AH157" s="70"/>
      <c r="AI157" s="69"/>
      <c r="AJ157" s="69"/>
      <c r="AK157" s="69"/>
      <c r="AL157" s="495"/>
      <c r="AM157" s="489"/>
      <c r="AN157" s="69">
        <v>99</v>
      </c>
      <c r="AO157" s="70"/>
      <c r="AP157" s="70"/>
      <c r="AQ157" s="70"/>
      <c r="AR157" s="69">
        <v>79</v>
      </c>
      <c r="AS157" s="69"/>
      <c r="AT157" s="493"/>
      <c r="AU157" s="494"/>
      <c r="AV157" s="490">
        <f t="shared" si="129"/>
        <v>79</v>
      </c>
      <c r="AW157" s="490">
        <f t="shared" si="130"/>
        <v>79</v>
      </c>
      <c r="AX157" s="71"/>
      <c r="AY157" s="72"/>
      <c r="AZ157" s="73"/>
      <c r="BA157" s="74"/>
      <c r="BB157" s="75"/>
      <c r="BC157" s="52">
        <f t="shared" si="131"/>
        <v>0</v>
      </c>
      <c r="BD157" s="51">
        <f t="shared" si="132"/>
        <v>0</v>
      </c>
      <c r="BE157" s="491">
        <f t="shared" si="133"/>
        <v>82.95</v>
      </c>
      <c r="BF157" s="103"/>
      <c r="BG157" s="217">
        <f t="shared" si="120"/>
        <v>0</v>
      </c>
      <c r="BH157" s="491">
        <f t="shared" si="117"/>
        <v>86.9</v>
      </c>
      <c r="BI157" s="103"/>
      <c r="BJ157" s="51">
        <f t="shared" si="134"/>
        <v>0</v>
      </c>
      <c r="BK157" s="491">
        <f t="shared" si="135"/>
        <v>90.85</v>
      </c>
      <c r="BL157" s="103"/>
      <c r="BM157" s="217">
        <f t="shared" si="136"/>
        <v>0</v>
      </c>
      <c r="BN157" s="491">
        <f t="shared" si="137"/>
        <v>94.8</v>
      </c>
      <c r="BO157" s="392">
        <f t="shared" si="138"/>
        <v>0</v>
      </c>
      <c r="BP157" s="217">
        <f t="shared" si="139"/>
        <v>0</v>
      </c>
      <c r="BQ157" s="51">
        <f t="shared" si="140"/>
        <v>0</v>
      </c>
      <c r="BR157" s="77">
        <v>451</v>
      </c>
    </row>
    <row r="158" spans="1:70" ht="12.75" customHeight="1" x14ac:dyDescent="0.15">
      <c r="A158" s="51" t="str">
        <f t="shared" si="112"/>
        <v>BL20430</v>
      </c>
      <c r="B158" s="45" t="s">
        <v>125</v>
      </c>
      <c r="C158" s="54" t="s">
        <v>135</v>
      </c>
      <c r="D158" s="54" t="s">
        <v>5</v>
      </c>
      <c r="E158" s="247"/>
      <c r="F158" s="53" t="s">
        <v>54</v>
      </c>
      <c r="G158" s="53" t="s">
        <v>83</v>
      </c>
      <c r="H158" s="54" t="s">
        <v>70</v>
      </c>
      <c r="I158" s="572" t="s">
        <v>1061</v>
      </c>
      <c r="J158" s="590" t="s">
        <v>1063</v>
      </c>
      <c r="K158" s="590" t="s">
        <v>1057</v>
      </c>
      <c r="L158" s="230" t="s">
        <v>1055</v>
      </c>
      <c r="M158" s="55">
        <v>5.875</v>
      </c>
      <c r="N158" s="51">
        <v>10</v>
      </c>
      <c r="O158" s="217"/>
      <c r="P158" s="217"/>
      <c r="Q158" s="56"/>
      <c r="R158" s="57"/>
      <c r="S158" s="58"/>
      <c r="T158" s="59"/>
      <c r="U158" s="60"/>
      <c r="V158" s="61"/>
      <c r="W158" s="62"/>
      <c r="X158" s="63"/>
      <c r="Y158" s="64"/>
      <c r="Z158" s="65"/>
      <c r="AA158" s="66"/>
      <c r="AB158" s="103"/>
      <c r="AC158" s="103"/>
      <c r="AD158" s="220">
        <f t="shared" si="116"/>
        <v>0</v>
      </c>
      <c r="AE158" s="67">
        <f t="shared" si="128"/>
        <v>0</v>
      </c>
      <c r="AF158" s="69"/>
      <c r="AG158" s="69"/>
      <c r="AH158" s="70"/>
      <c r="AI158" s="69"/>
      <c r="AJ158" s="69"/>
      <c r="AK158" s="69"/>
      <c r="AL158" s="495"/>
      <c r="AM158" s="489"/>
      <c r="AN158" s="69">
        <v>169</v>
      </c>
      <c r="AO158" s="70"/>
      <c r="AP158" s="70"/>
      <c r="AQ158" s="70"/>
      <c r="AR158" s="69">
        <v>139</v>
      </c>
      <c r="AS158" s="69"/>
      <c r="AT158" s="493"/>
      <c r="AU158" s="494"/>
      <c r="AV158" s="490">
        <f t="shared" si="129"/>
        <v>139</v>
      </c>
      <c r="AW158" s="490">
        <f t="shared" si="130"/>
        <v>139</v>
      </c>
      <c r="AX158" s="71"/>
      <c r="AY158" s="72"/>
      <c r="AZ158" s="73"/>
      <c r="BA158" s="74"/>
      <c r="BB158" s="75"/>
      <c r="BC158" s="52">
        <f t="shared" si="131"/>
        <v>0</v>
      </c>
      <c r="BD158" s="51">
        <f t="shared" si="132"/>
        <v>0</v>
      </c>
      <c r="BE158" s="491">
        <f t="shared" si="133"/>
        <v>145.95000000000002</v>
      </c>
      <c r="BF158" s="103"/>
      <c r="BG158" s="217">
        <f t="shared" si="120"/>
        <v>0</v>
      </c>
      <c r="BH158" s="491">
        <f t="shared" si="117"/>
        <v>152.9</v>
      </c>
      <c r="BI158" s="103"/>
      <c r="BJ158" s="51">
        <f t="shared" si="134"/>
        <v>0</v>
      </c>
      <c r="BK158" s="491">
        <f t="shared" si="135"/>
        <v>159.85</v>
      </c>
      <c r="BL158" s="103"/>
      <c r="BM158" s="217">
        <f t="shared" si="136"/>
        <v>0</v>
      </c>
      <c r="BN158" s="491">
        <f t="shared" si="137"/>
        <v>166.79999999999998</v>
      </c>
      <c r="BO158" s="392">
        <f t="shared" si="138"/>
        <v>0</v>
      </c>
      <c r="BP158" s="217">
        <f t="shared" si="139"/>
        <v>0</v>
      </c>
      <c r="BQ158" s="51">
        <f t="shared" si="140"/>
        <v>0</v>
      </c>
      <c r="BR158" s="77">
        <v>430</v>
      </c>
    </row>
    <row r="159" spans="1:70" ht="12.75" customHeight="1" x14ac:dyDescent="0.15">
      <c r="A159" s="51" t="str">
        <f t="shared" si="112"/>
        <v>BL20425</v>
      </c>
      <c r="B159" s="45" t="s">
        <v>125</v>
      </c>
      <c r="C159" s="54" t="s">
        <v>136</v>
      </c>
      <c r="D159" s="54" t="s">
        <v>5</v>
      </c>
      <c r="E159" s="247"/>
      <c r="F159" s="53" t="s">
        <v>56</v>
      </c>
      <c r="G159" s="54" t="s">
        <v>69</v>
      </c>
      <c r="H159" s="54" t="s">
        <v>70</v>
      </c>
      <c r="I159" s="572" t="s">
        <v>1061</v>
      </c>
      <c r="J159" s="590" t="s">
        <v>1063</v>
      </c>
      <c r="K159" s="590" t="s">
        <v>1057</v>
      </c>
      <c r="L159" s="230" t="s">
        <v>1055</v>
      </c>
      <c r="M159" s="55">
        <v>7.4569999999999999</v>
      </c>
      <c r="N159" s="51">
        <v>20</v>
      </c>
      <c r="O159" s="217"/>
      <c r="P159" s="217"/>
      <c r="Q159" s="56"/>
      <c r="R159" s="57"/>
      <c r="S159" s="58"/>
      <c r="T159" s="59"/>
      <c r="U159" s="60"/>
      <c r="V159" s="61"/>
      <c r="W159" s="62"/>
      <c r="X159" s="63"/>
      <c r="Y159" s="64"/>
      <c r="Z159" s="65"/>
      <c r="AA159" s="66"/>
      <c r="AB159" s="103"/>
      <c r="AC159" s="103"/>
      <c r="AD159" s="220">
        <f t="shared" si="116"/>
        <v>0</v>
      </c>
      <c r="AE159" s="67">
        <f t="shared" si="128"/>
        <v>0</v>
      </c>
      <c r="AF159" s="69"/>
      <c r="AG159" s="69"/>
      <c r="AH159" s="70"/>
      <c r="AI159" s="69"/>
      <c r="AJ159" s="69"/>
      <c r="AK159" s="69"/>
      <c r="AL159" s="495"/>
      <c r="AM159" s="489"/>
      <c r="AN159" s="69">
        <v>194</v>
      </c>
      <c r="AO159" s="70"/>
      <c r="AP159" s="70"/>
      <c r="AQ159" s="70"/>
      <c r="AR159" s="69">
        <v>159</v>
      </c>
      <c r="AS159" s="69"/>
      <c r="AT159" s="493"/>
      <c r="AU159" s="494"/>
      <c r="AV159" s="490">
        <f t="shared" si="129"/>
        <v>159</v>
      </c>
      <c r="AW159" s="490">
        <f t="shared" si="130"/>
        <v>159</v>
      </c>
      <c r="AX159" s="71"/>
      <c r="AY159" s="72"/>
      <c r="AZ159" s="73"/>
      <c r="BA159" s="74"/>
      <c r="BB159" s="75"/>
      <c r="BC159" s="52">
        <f t="shared" si="131"/>
        <v>0</v>
      </c>
      <c r="BD159" s="51">
        <f t="shared" si="132"/>
        <v>0</v>
      </c>
      <c r="BE159" s="491">
        <f t="shared" si="133"/>
        <v>166.95000000000002</v>
      </c>
      <c r="BF159" s="103"/>
      <c r="BG159" s="217">
        <f t="shared" si="120"/>
        <v>0</v>
      </c>
      <c r="BH159" s="491">
        <f t="shared" si="117"/>
        <v>174.9</v>
      </c>
      <c r="BI159" s="103"/>
      <c r="BJ159" s="51">
        <f t="shared" si="134"/>
        <v>0</v>
      </c>
      <c r="BK159" s="491">
        <f t="shared" si="135"/>
        <v>182.85</v>
      </c>
      <c r="BL159" s="103"/>
      <c r="BM159" s="217">
        <f t="shared" si="136"/>
        <v>0</v>
      </c>
      <c r="BN159" s="491">
        <f t="shared" si="137"/>
        <v>190.79999999999998</v>
      </c>
      <c r="BO159" s="392">
        <f t="shared" si="138"/>
        <v>0</v>
      </c>
      <c r="BP159" s="217">
        <f t="shared" si="139"/>
        <v>0</v>
      </c>
      <c r="BQ159" s="51">
        <f t="shared" si="140"/>
        <v>0</v>
      </c>
      <c r="BR159" s="77">
        <v>425</v>
      </c>
    </row>
    <row r="160" spans="1:70" ht="12.75" customHeight="1" x14ac:dyDescent="0.15">
      <c r="A160" s="51" t="str">
        <f t="shared" si="112"/>
        <v>BL20427</v>
      </c>
      <c r="B160" s="45" t="s">
        <v>125</v>
      </c>
      <c r="C160" s="54" t="s">
        <v>137</v>
      </c>
      <c r="D160" s="54" t="s">
        <v>5</v>
      </c>
      <c r="E160" s="247"/>
      <c r="F160" s="53" t="s">
        <v>314</v>
      </c>
      <c r="G160" s="53" t="s">
        <v>83</v>
      </c>
      <c r="H160" s="54" t="s">
        <v>70</v>
      </c>
      <c r="I160" s="572" t="s">
        <v>1061</v>
      </c>
      <c r="J160" s="590" t="s">
        <v>1063</v>
      </c>
      <c r="K160" s="590" t="s">
        <v>1057</v>
      </c>
      <c r="L160" s="230" t="s">
        <v>1055</v>
      </c>
      <c r="M160" s="55">
        <v>18.725999999999999</v>
      </c>
      <c r="N160" s="51">
        <v>10</v>
      </c>
      <c r="O160" s="217"/>
      <c r="P160" s="217"/>
      <c r="Q160" s="56"/>
      <c r="R160" s="57"/>
      <c r="S160" s="58"/>
      <c r="T160" s="59"/>
      <c r="U160" s="60"/>
      <c r="V160" s="61"/>
      <c r="W160" s="62"/>
      <c r="X160" s="63"/>
      <c r="Y160" s="64"/>
      <c r="Z160" s="65"/>
      <c r="AA160" s="66"/>
      <c r="AB160" s="103"/>
      <c r="AC160" s="103"/>
      <c r="AD160" s="220">
        <f t="shared" si="116"/>
        <v>0</v>
      </c>
      <c r="AE160" s="67">
        <f t="shared" si="128"/>
        <v>0</v>
      </c>
      <c r="AF160" s="69"/>
      <c r="AG160" s="69"/>
      <c r="AH160" s="70"/>
      <c r="AI160" s="69"/>
      <c r="AJ160" s="69"/>
      <c r="AK160" s="69"/>
      <c r="AL160" s="495"/>
      <c r="AM160" s="489"/>
      <c r="AN160" s="69">
        <v>334</v>
      </c>
      <c r="AO160" s="70"/>
      <c r="AP160" s="70"/>
      <c r="AQ160" s="70"/>
      <c r="AR160" s="69">
        <v>274</v>
      </c>
      <c r="AS160" s="69"/>
      <c r="AT160" s="493"/>
      <c r="AU160" s="494"/>
      <c r="AV160" s="490">
        <f t="shared" si="129"/>
        <v>274</v>
      </c>
      <c r="AW160" s="490">
        <f t="shared" si="130"/>
        <v>274</v>
      </c>
      <c r="AX160" s="71"/>
      <c r="AY160" s="72"/>
      <c r="AZ160" s="73"/>
      <c r="BA160" s="74"/>
      <c r="BB160" s="75"/>
      <c r="BC160" s="52">
        <f t="shared" si="131"/>
        <v>0</v>
      </c>
      <c r="BD160" s="51">
        <f t="shared" si="132"/>
        <v>0</v>
      </c>
      <c r="BE160" s="491">
        <f t="shared" si="133"/>
        <v>287.7</v>
      </c>
      <c r="BF160" s="103"/>
      <c r="BG160" s="217">
        <f t="shared" si="120"/>
        <v>0</v>
      </c>
      <c r="BH160" s="491">
        <f t="shared" si="117"/>
        <v>301.40000000000003</v>
      </c>
      <c r="BI160" s="103"/>
      <c r="BJ160" s="51">
        <f t="shared" si="134"/>
        <v>0</v>
      </c>
      <c r="BK160" s="491">
        <f t="shared" si="135"/>
        <v>315.09999999999997</v>
      </c>
      <c r="BL160" s="103"/>
      <c r="BM160" s="217">
        <f t="shared" si="136"/>
        <v>0</v>
      </c>
      <c r="BN160" s="491">
        <f t="shared" si="137"/>
        <v>328.8</v>
      </c>
      <c r="BO160" s="392">
        <f t="shared" si="138"/>
        <v>0</v>
      </c>
      <c r="BP160" s="217">
        <f t="shared" si="139"/>
        <v>0</v>
      </c>
      <c r="BQ160" s="51">
        <f t="shared" si="140"/>
        <v>0</v>
      </c>
      <c r="BR160" s="77">
        <v>427</v>
      </c>
    </row>
    <row r="161" spans="1:70" ht="12.75" customHeight="1" x14ac:dyDescent="0.15">
      <c r="A161" s="51" t="str">
        <f t="shared" si="112"/>
        <v>BL20554</v>
      </c>
      <c r="B161" s="90" t="s">
        <v>125</v>
      </c>
      <c r="C161" s="90" t="s">
        <v>138</v>
      </c>
      <c r="D161" s="90" t="s">
        <v>61</v>
      </c>
      <c r="E161" s="253"/>
      <c r="F161" s="53" t="s">
        <v>323</v>
      </c>
      <c r="G161" s="285" t="s">
        <v>1144</v>
      </c>
      <c r="H161" s="54"/>
      <c r="I161" s="572" t="s">
        <v>1061</v>
      </c>
      <c r="J161" s="590" t="s">
        <v>1063</v>
      </c>
      <c r="K161" s="590" t="s">
        <v>1057</v>
      </c>
      <c r="L161" s="230" t="s">
        <v>1055</v>
      </c>
      <c r="M161" s="55">
        <v>1.64</v>
      </c>
      <c r="N161" s="51">
        <v>1</v>
      </c>
      <c r="O161" s="217"/>
      <c r="P161" s="217"/>
      <c r="Q161" s="56"/>
      <c r="R161" s="57"/>
      <c r="S161" s="58"/>
      <c r="T161" s="59"/>
      <c r="U161" s="60"/>
      <c r="V161" s="61"/>
      <c r="W161" s="62"/>
      <c r="X161" s="63"/>
      <c r="Y161" s="64"/>
      <c r="Z161" s="65"/>
      <c r="AA161" s="66"/>
      <c r="AB161" s="103"/>
      <c r="AC161" s="103"/>
      <c r="AD161" s="220">
        <f t="shared" si="116"/>
        <v>0</v>
      </c>
      <c r="AE161" s="67">
        <f t="shared" si="128"/>
        <v>0</v>
      </c>
      <c r="AF161" s="69"/>
      <c r="AG161" s="69"/>
      <c r="AH161" s="70"/>
      <c r="AI161" s="69"/>
      <c r="AJ161" s="69"/>
      <c r="AK161" s="69"/>
      <c r="AL161" s="495"/>
      <c r="AM161" s="489"/>
      <c r="AN161" s="69">
        <v>169</v>
      </c>
      <c r="AO161" s="70"/>
      <c r="AP161" s="70"/>
      <c r="AQ161" s="70"/>
      <c r="AR161" s="69">
        <v>139</v>
      </c>
      <c r="AS161" s="69"/>
      <c r="AT161" s="493"/>
      <c r="AU161" s="494"/>
      <c r="AV161" s="490">
        <f t="shared" si="129"/>
        <v>139</v>
      </c>
      <c r="AW161" s="490">
        <f t="shared" si="130"/>
        <v>139</v>
      </c>
      <c r="AX161" s="71"/>
      <c r="AY161" s="72"/>
      <c r="AZ161" s="73"/>
      <c r="BA161" s="74"/>
      <c r="BB161" s="75"/>
      <c r="BC161" s="52">
        <f t="shared" si="131"/>
        <v>0</v>
      </c>
      <c r="BD161" s="51">
        <f t="shared" si="132"/>
        <v>0</v>
      </c>
      <c r="BE161" s="491">
        <f t="shared" si="133"/>
        <v>145.95000000000002</v>
      </c>
      <c r="BF161" s="103"/>
      <c r="BG161" s="217">
        <f t="shared" si="120"/>
        <v>0</v>
      </c>
      <c r="BH161" s="491">
        <f t="shared" si="117"/>
        <v>152.9</v>
      </c>
      <c r="BI161" s="395"/>
      <c r="BJ161" s="51">
        <f t="shared" si="134"/>
        <v>0</v>
      </c>
      <c r="BK161" s="491">
        <f t="shared" si="135"/>
        <v>159.85</v>
      </c>
      <c r="BL161" s="395"/>
      <c r="BM161" s="217">
        <f t="shared" si="136"/>
        <v>0</v>
      </c>
      <c r="BN161" s="491">
        <f t="shared" si="137"/>
        <v>166.79999999999998</v>
      </c>
      <c r="BO161" s="392">
        <f t="shared" si="138"/>
        <v>0</v>
      </c>
      <c r="BP161" s="217">
        <f t="shared" si="139"/>
        <v>0</v>
      </c>
      <c r="BQ161" s="51">
        <f t="shared" si="140"/>
        <v>0</v>
      </c>
      <c r="BR161" s="77">
        <v>554</v>
      </c>
    </row>
    <row r="162" spans="1:70" ht="12.75" customHeight="1" x14ac:dyDescent="0.15">
      <c r="A162" s="51" t="str">
        <f t="shared" si="112"/>
        <v>BL20472</v>
      </c>
      <c r="B162" s="54" t="s">
        <v>125</v>
      </c>
      <c r="C162" s="54" t="s">
        <v>139</v>
      </c>
      <c r="D162" s="54" t="s">
        <v>5</v>
      </c>
      <c r="E162" s="247"/>
      <c r="F162" s="53" t="s">
        <v>56</v>
      </c>
      <c r="G162" s="53" t="s">
        <v>89</v>
      </c>
      <c r="H162" s="54" t="s">
        <v>70</v>
      </c>
      <c r="I162" s="572" t="s">
        <v>1061</v>
      </c>
      <c r="J162" s="590" t="s">
        <v>1063</v>
      </c>
      <c r="K162" s="590" t="s">
        <v>1057</v>
      </c>
      <c r="L162" s="230" t="s">
        <v>1055</v>
      </c>
      <c r="M162" s="55">
        <v>6.6120000000000001</v>
      </c>
      <c r="N162" s="51">
        <v>20</v>
      </c>
      <c r="O162" s="217"/>
      <c r="P162" s="217"/>
      <c r="Q162" s="56"/>
      <c r="R162" s="57"/>
      <c r="S162" s="58"/>
      <c r="T162" s="59"/>
      <c r="U162" s="60"/>
      <c r="V162" s="61"/>
      <c r="W162" s="62"/>
      <c r="X162" s="63"/>
      <c r="Y162" s="64"/>
      <c r="Z162" s="65"/>
      <c r="AA162" s="66"/>
      <c r="AB162" s="103"/>
      <c r="AC162" s="103"/>
      <c r="AD162" s="220">
        <f t="shared" si="116"/>
        <v>0</v>
      </c>
      <c r="AE162" s="67">
        <f t="shared" si="128"/>
        <v>0</v>
      </c>
      <c r="AF162" s="69"/>
      <c r="AG162" s="69"/>
      <c r="AH162" s="70"/>
      <c r="AI162" s="69"/>
      <c r="AJ162" s="69"/>
      <c r="AK162" s="69"/>
      <c r="AL162" s="495"/>
      <c r="AM162" s="489"/>
      <c r="AN162" s="69">
        <v>169</v>
      </c>
      <c r="AO162" s="70"/>
      <c r="AP162" s="70"/>
      <c r="AQ162" s="70"/>
      <c r="AR162" s="69">
        <v>139</v>
      </c>
      <c r="AS162" s="69"/>
      <c r="AT162" s="493"/>
      <c r="AU162" s="494"/>
      <c r="AV162" s="490">
        <f t="shared" si="129"/>
        <v>139</v>
      </c>
      <c r="AW162" s="490">
        <f t="shared" si="130"/>
        <v>139</v>
      </c>
      <c r="AX162" s="71"/>
      <c r="AY162" s="72"/>
      <c r="AZ162" s="73"/>
      <c r="BA162" s="74"/>
      <c r="BB162" s="75"/>
      <c r="BC162" s="52">
        <f t="shared" si="131"/>
        <v>0</v>
      </c>
      <c r="BD162" s="51">
        <f t="shared" si="132"/>
        <v>0</v>
      </c>
      <c r="BE162" s="491">
        <f t="shared" si="133"/>
        <v>145.95000000000002</v>
      </c>
      <c r="BF162" s="103"/>
      <c r="BG162" s="217">
        <f t="shared" si="120"/>
        <v>0</v>
      </c>
      <c r="BH162" s="491">
        <f t="shared" si="117"/>
        <v>152.9</v>
      </c>
      <c r="BI162" s="103"/>
      <c r="BJ162" s="51">
        <f t="shared" si="134"/>
        <v>0</v>
      </c>
      <c r="BK162" s="491">
        <f t="shared" si="135"/>
        <v>159.85</v>
      </c>
      <c r="BL162" s="103"/>
      <c r="BM162" s="217">
        <f t="shared" si="136"/>
        <v>0</v>
      </c>
      <c r="BN162" s="491">
        <f t="shared" si="137"/>
        <v>166.79999999999998</v>
      </c>
      <c r="BO162" s="392">
        <f t="shared" si="138"/>
        <v>0</v>
      </c>
      <c r="BP162" s="217">
        <f t="shared" si="139"/>
        <v>0</v>
      </c>
      <c r="BQ162" s="51">
        <f t="shared" si="140"/>
        <v>0</v>
      </c>
      <c r="BR162" s="77">
        <v>472</v>
      </c>
    </row>
    <row r="163" spans="1:70" ht="12.75" customHeight="1" x14ac:dyDescent="0.15">
      <c r="A163" s="51" t="str">
        <f t="shared" si="112"/>
        <v>BL20429</v>
      </c>
      <c r="B163" s="54" t="s">
        <v>125</v>
      </c>
      <c r="C163" s="54" t="s">
        <v>140</v>
      </c>
      <c r="D163" s="54" t="s">
        <v>5</v>
      </c>
      <c r="E163" s="247"/>
      <c r="F163" s="53" t="s">
        <v>55</v>
      </c>
      <c r="G163" s="53" t="s">
        <v>72</v>
      </c>
      <c r="H163" s="54" t="s">
        <v>70</v>
      </c>
      <c r="I163" s="572" t="s">
        <v>1061</v>
      </c>
      <c r="J163" s="590" t="s">
        <v>1063</v>
      </c>
      <c r="K163" s="590" t="s">
        <v>1057</v>
      </c>
      <c r="L163" s="230" t="s">
        <v>1055</v>
      </c>
      <c r="M163" s="55">
        <v>4.55</v>
      </c>
      <c r="N163" s="51">
        <v>10</v>
      </c>
      <c r="O163" s="217"/>
      <c r="P163" s="217"/>
      <c r="Q163" s="56"/>
      <c r="R163" s="57"/>
      <c r="S163" s="58"/>
      <c r="T163" s="59"/>
      <c r="U163" s="60"/>
      <c r="V163" s="61"/>
      <c r="W163" s="62"/>
      <c r="X163" s="63"/>
      <c r="Y163" s="64"/>
      <c r="Z163" s="65"/>
      <c r="AA163" s="66"/>
      <c r="AB163" s="103"/>
      <c r="AC163" s="103"/>
      <c r="AD163" s="220">
        <f t="shared" si="116"/>
        <v>0</v>
      </c>
      <c r="AE163" s="67">
        <f t="shared" si="128"/>
        <v>0</v>
      </c>
      <c r="AF163" s="69"/>
      <c r="AG163" s="69"/>
      <c r="AH163" s="70"/>
      <c r="AI163" s="69"/>
      <c r="AJ163" s="69"/>
      <c r="AK163" s="69"/>
      <c r="AL163" s="495"/>
      <c r="AM163" s="489"/>
      <c r="AN163" s="69">
        <v>149</v>
      </c>
      <c r="AO163" s="70"/>
      <c r="AP163" s="70"/>
      <c r="AQ163" s="70"/>
      <c r="AR163" s="69">
        <v>119</v>
      </c>
      <c r="AS163" s="69"/>
      <c r="AT163" s="493"/>
      <c r="AU163" s="494"/>
      <c r="AV163" s="490">
        <f t="shared" si="129"/>
        <v>119</v>
      </c>
      <c r="AW163" s="490">
        <f t="shared" si="130"/>
        <v>119</v>
      </c>
      <c r="AX163" s="71"/>
      <c r="AY163" s="72"/>
      <c r="AZ163" s="73"/>
      <c r="BA163" s="74"/>
      <c r="BB163" s="75"/>
      <c r="BC163" s="52">
        <f t="shared" si="131"/>
        <v>0</v>
      </c>
      <c r="BD163" s="51">
        <f t="shared" si="132"/>
        <v>0</v>
      </c>
      <c r="BE163" s="491">
        <f t="shared" si="133"/>
        <v>124.95</v>
      </c>
      <c r="BF163" s="103"/>
      <c r="BG163" s="217">
        <f t="shared" si="120"/>
        <v>0</v>
      </c>
      <c r="BH163" s="491">
        <f t="shared" si="117"/>
        <v>130.9</v>
      </c>
      <c r="BI163" s="103"/>
      <c r="BJ163" s="51">
        <f t="shared" si="134"/>
        <v>0</v>
      </c>
      <c r="BK163" s="491">
        <f t="shared" si="135"/>
        <v>136.85</v>
      </c>
      <c r="BL163" s="103"/>
      <c r="BM163" s="217">
        <f t="shared" si="136"/>
        <v>0</v>
      </c>
      <c r="BN163" s="491">
        <f t="shared" si="137"/>
        <v>142.79999999999998</v>
      </c>
      <c r="BO163" s="392">
        <f t="shared" si="138"/>
        <v>0</v>
      </c>
      <c r="BP163" s="217">
        <f t="shared" si="139"/>
        <v>0</v>
      </c>
      <c r="BQ163" s="51">
        <f t="shared" si="140"/>
        <v>0</v>
      </c>
      <c r="BR163" s="77">
        <v>429</v>
      </c>
    </row>
    <row r="164" spans="1:70" ht="12.75" customHeight="1" x14ac:dyDescent="0.15">
      <c r="A164" s="51" t="str">
        <f t="shared" si="112"/>
        <v>BL20428</v>
      </c>
      <c r="B164" s="54" t="s">
        <v>125</v>
      </c>
      <c r="C164" s="54" t="s">
        <v>141</v>
      </c>
      <c r="D164" s="54" t="s">
        <v>5</v>
      </c>
      <c r="E164" s="247"/>
      <c r="F164" s="53" t="s">
        <v>58</v>
      </c>
      <c r="G164" s="53" t="s">
        <v>83</v>
      </c>
      <c r="H164" s="54" t="s">
        <v>70</v>
      </c>
      <c r="I164" s="572" t="s">
        <v>1061</v>
      </c>
      <c r="J164" s="590" t="s">
        <v>1063</v>
      </c>
      <c r="K164" s="590" t="s">
        <v>1057</v>
      </c>
      <c r="L164" s="230" t="s">
        <v>1055</v>
      </c>
      <c r="M164" s="55">
        <v>7.5940000000000003</v>
      </c>
      <c r="N164" s="51">
        <v>10</v>
      </c>
      <c r="O164" s="217"/>
      <c r="P164" s="217"/>
      <c r="Q164" s="56"/>
      <c r="R164" s="57"/>
      <c r="S164" s="58"/>
      <c r="T164" s="59"/>
      <c r="U164" s="60"/>
      <c r="V164" s="61"/>
      <c r="W164" s="62"/>
      <c r="X164" s="63"/>
      <c r="Y164" s="64"/>
      <c r="Z164" s="65"/>
      <c r="AA164" s="66"/>
      <c r="AB164" s="103"/>
      <c r="AC164" s="103"/>
      <c r="AD164" s="220">
        <f t="shared" si="116"/>
        <v>0</v>
      </c>
      <c r="AE164" s="67">
        <f t="shared" si="128"/>
        <v>0</v>
      </c>
      <c r="AF164" s="69"/>
      <c r="AG164" s="69"/>
      <c r="AH164" s="70"/>
      <c r="AI164" s="69"/>
      <c r="AJ164" s="69"/>
      <c r="AK164" s="69"/>
      <c r="AL164" s="495"/>
      <c r="AM164" s="489"/>
      <c r="AN164" s="69">
        <v>194</v>
      </c>
      <c r="AO164" s="70"/>
      <c r="AP164" s="70"/>
      <c r="AQ164" s="70"/>
      <c r="AR164" s="69">
        <v>159</v>
      </c>
      <c r="AS164" s="69"/>
      <c r="AT164" s="493"/>
      <c r="AU164" s="494"/>
      <c r="AV164" s="490">
        <f t="shared" si="129"/>
        <v>159</v>
      </c>
      <c r="AW164" s="490">
        <f t="shared" si="130"/>
        <v>159</v>
      </c>
      <c r="AX164" s="71"/>
      <c r="AY164" s="72"/>
      <c r="AZ164" s="73"/>
      <c r="BA164" s="74"/>
      <c r="BB164" s="75"/>
      <c r="BC164" s="52">
        <f t="shared" si="131"/>
        <v>0</v>
      </c>
      <c r="BD164" s="51">
        <f t="shared" si="132"/>
        <v>0</v>
      </c>
      <c r="BE164" s="491">
        <f t="shared" si="133"/>
        <v>166.95000000000002</v>
      </c>
      <c r="BF164" s="103"/>
      <c r="BG164" s="217">
        <f t="shared" si="120"/>
        <v>0</v>
      </c>
      <c r="BH164" s="491">
        <f t="shared" si="117"/>
        <v>174.9</v>
      </c>
      <c r="BI164" s="103"/>
      <c r="BJ164" s="51">
        <f t="shared" si="134"/>
        <v>0</v>
      </c>
      <c r="BK164" s="491">
        <f t="shared" si="135"/>
        <v>182.85</v>
      </c>
      <c r="BL164" s="103"/>
      <c r="BM164" s="217">
        <f t="shared" si="136"/>
        <v>0</v>
      </c>
      <c r="BN164" s="491">
        <f t="shared" si="137"/>
        <v>190.79999999999998</v>
      </c>
      <c r="BO164" s="392">
        <f t="shared" si="138"/>
        <v>0</v>
      </c>
      <c r="BP164" s="217">
        <f t="shared" si="139"/>
        <v>0</v>
      </c>
      <c r="BQ164" s="51">
        <f t="shared" si="140"/>
        <v>0</v>
      </c>
      <c r="BR164" s="77">
        <v>428</v>
      </c>
    </row>
    <row r="165" spans="1:70" ht="12.75" customHeight="1" x14ac:dyDescent="0.15">
      <c r="A165" s="51" t="str">
        <f t="shared" si="112"/>
        <v>BL20306</v>
      </c>
      <c r="B165" s="54" t="s">
        <v>125</v>
      </c>
      <c r="C165" s="54" t="s">
        <v>142</v>
      </c>
      <c r="D165" s="54" t="s">
        <v>5</v>
      </c>
      <c r="E165" s="247"/>
      <c r="F165" s="53" t="s">
        <v>60</v>
      </c>
      <c r="G165" s="53" t="s">
        <v>63</v>
      </c>
      <c r="H165" s="54" t="s">
        <v>91</v>
      </c>
      <c r="I165" s="572" t="s">
        <v>1061</v>
      </c>
      <c r="J165" s="590" t="s">
        <v>1063</v>
      </c>
      <c r="K165" s="590" t="s">
        <v>1057</v>
      </c>
      <c r="L165" s="230" t="s">
        <v>1055</v>
      </c>
      <c r="M165" s="55">
        <v>1.4119999999999999</v>
      </c>
      <c r="N165" s="51">
        <v>30</v>
      </c>
      <c r="O165" s="217"/>
      <c r="P165" s="217"/>
      <c r="Q165" s="56"/>
      <c r="R165" s="57"/>
      <c r="S165" s="58"/>
      <c r="T165" s="59"/>
      <c r="U165" s="60"/>
      <c r="V165" s="61"/>
      <c r="W165" s="62"/>
      <c r="X165" s="63"/>
      <c r="Y165" s="64"/>
      <c r="Z165" s="65"/>
      <c r="AA165" s="66"/>
      <c r="AB165" s="103"/>
      <c r="AC165" s="103"/>
      <c r="AD165" s="220">
        <f t="shared" si="116"/>
        <v>0</v>
      </c>
      <c r="AE165" s="67">
        <f t="shared" si="128"/>
        <v>0</v>
      </c>
      <c r="AF165" s="69"/>
      <c r="AG165" s="69"/>
      <c r="AH165" s="70"/>
      <c r="AI165" s="69"/>
      <c r="AJ165" s="69"/>
      <c r="AK165" s="69"/>
      <c r="AL165" s="495"/>
      <c r="AM165" s="489"/>
      <c r="AN165" s="69">
        <v>124</v>
      </c>
      <c r="AO165" s="70"/>
      <c r="AP165" s="70"/>
      <c r="AQ165" s="70"/>
      <c r="AR165" s="69">
        <v>99</v>
      </c>
      <c r="AS165" s="69"/>
      <c r="AT165" s="493"/>
      <c r="AU165" s="494"/>
      <c r="AV165" s="490">
        <f t="shared" si="129"/>
        <v>99</v>
      </c>
      <c r="AW165" s="490">
        <f t="shared" si="130"/>
        <v>99</v>
      </c>
      <c r="AX165" s="71"/>
      <c r="AY165" s="72"/>
      <c r="AZ165" s="73"/>
      <c r="BA165" s="74"/>
      <c r="BB165" s="75"/>
      <c r="BC165" s="52">
        <f t="shared" si="131"/>
        <v>0</v>
      </c>
      <c r="BD165" s="51">
        <f t="shared" si="132"/>
        <v>0</v>
      </c>
      <c r="BE165" s="491">
        <f t="shared" si="133"/>
        <v>103.95</v>
      </c>
      <c r="BF165" s="103"/>
      <c r="BG165" s="217">
        <f t="shared" si="120"/>
        <v>0</v>
      </c>
      <c r="BH165" s="491">
        <f t="shared" si="117"/>
        <v>108.9</v>
      </c>
      <c r="BI165" s="103"/>
      <c r="BJ165" s="51">
        <f t="shared" si="134"/>
        <v>0</v>
      </c>
      <c r="BK165" s="491">
        <f t="shared" si="135"/>
        <v>113.85</v>
      </c>
      <c r="BL165" s="103"/>
      <c r="BM165" s="217">
        <f t="shared" si="136"/>
        <v>0</v>
      </c>
      <c r="BN165" s="491">
        <f t="shared" si="137"/>
        <v>118.8</v>
      </c>
      <c r="BO165" s="392">
        <f t="shared" si="138"/>
        <v>0</v>
      </c>
      <c r="BP165" s="217">
        <f t="shared" si="139"/>
        <v>0</v>
      </c>
      <c r="BQ165" s="51">
        <f t="shared" si="140"/>
        <v>0</v>
      </c>
      <c r="BR165" s="77">
        <v>306</v>
      </c>
    </row>
    <row r="166" spans="1:70" ht="12.75" customHeight="1" x14ac:dyDescent="0.15">
      <c r="A166" s="51" t="str">
        <f t="shared" si="112"/>
        <v>BL20426</v>
      </c>
      <c r="B166" s="54" t="s">
        <v>125</v>
      </c>
      <c r="C166" s="54" t="s">
        <v>143</v>
      </c>
      <c r="D166" s="54" t="s">
        <v>5</v>
      </c>
      <c r="E166" s="247"/>
      <c r="F166" s="53" t="s">
        <v>56</v>
      </c>
      <c r="G166" s="53" t="s">
        <v>72</v>
      </c>
      <c r="H166" s="54" t="s">
        <v>73</v>
      </c>
      <c r="I166" s="572" t="s">
        <v>1061</v>
      </c>
      <c r="J166" s="590" t="s">
        <v>1063</v>
      </c>
      <c r="K166" s="590" t="s">
        <v>1057</v>
      </c>
      <c r="L166" s="230" t="s">
        <v>1055</v>
      </c>
      <c r="M166" s="55">
        <v>6.2430000000000003</v>
      </c>
      <c r="N166" s="51">
        <v>10</v>
      </c>
      <c r="O166" s="217"/>
      <c r="P166" s="217"/>
      <c r="Q166" s="56"/>
      <c r="R166" s="57"/>
      <c r="S166" s="58"/>
      <c r="T166" s="59"/>
      <c r="U166" s="60"/>
      <c r="V166" s="61"/>
      <c r="W166" s="62"/>
      <c r="X166" s="63"/>
      <c r="Y166" s="64"/>
      <c r="Z166" s="65"/>
      <c r="AA166" s="66"/>
      <c r="AB166" s="103"/>
      <c r="AC166" s="103"/>
      <c r="AD166" s="220">
        <f t="shared" si="116"/>
        <v>0</v>
      </c>
      <c r="AE166" s="67">
        <f t="shared" si="128"/>
        <v>0</v>
      </c>
      <c r="AF166" s="69"/>
      <c r="AG166" s="69"/>
      <c r="AH166" s="70"/>
      <c r="AI166" s="69"/>
      <c r="AJ166" s="69"/>
      <c r="AK166" s="69"/>
      <c r="AL166" s="495"/>
      <c r="AM166" s="489"/>
      <c r="AN166" s="69">
        <v>169</v>
      </c>
      <c r="AO166" s="70"/>
      <c r="AP166" s="70"/>
      <c r="AQ166" s="70"/>
      <c r="AR166" s="69">
        <v>139</v>
      </c>
      <c r="AS166" s="69"/>
      <c r="AT166" s="493"/>
      <c r="AU166" s="494"/>
      <c r="AV166" s="490">
        <f t="shared" si="129"/>
        <v>139</v>
      </c>
      <c r="AW166" s="490">
        <f t="shared" si="130"/>
        <v>139</v>
      </c>
      <c r="AX166" s="71"/>
      <c r="AY166" s="72"/>
      <c r="AZ166" s="73"/>
      <c r="BA166" s="74"/>
      <c r="BB166" s="75"/>
      <c r="BC166" s="52">
        <f t="shared" si="131"/>
        <v>0</v>
      </c>
      <c r="BD166" s="51">
        <f t="shared" si="132"/>
        <v>0</v>
      </c>
      <c r="BE166" s="491">
        <f t="shared" si="133"/>
        <v>145.95000000000002</v>
      </c>
      <c r="BF166" s="103"/>
      <c r="BG166" s="217">
        <f t="shared" si="120"/>
        <v>0</v>
      </c>
      <c r="BH166" s="491">
        <f t="shared" si="117"/>
        <v>152.9</v>
      </c>
      <c r="BI166" s="103"/>
      <c r="BJ166" s="51">
        <f t="shared" si="134"/>
        <v>0</v>
      </c>
      <c r="BK166" s="491">
        <f t="shared" si="135"/>
        <v>159.85</v>
      </c>
      <c r="BL166" s="103"/>
      <c r="BM166" s="217">
        <f t="shared" si="136"/>
        <v>0</v>
      </c>
      <c r="BN166" s="491">
        <f t="shared" si="137"/>
        <v>166.79999999999998</v>
      </c>
      <c r="BO166" s="392">
        <f t="shared" si="138"/>
        <v>0</v>
      </c>
      <c r="BP166" s="217">
        <f t="shared" si="139"/>
        <v>0</v>
      </c>
      <c r="BQ166" s="51">
        <f t="shared" si="140"/>
        <v>0</v>
      </c>
      <c r="BR166" s="77">
        <v>426</v>
      </c>
    </row>
    <row r="167" spans="1:70" ht="13.75" customHeight="1" x14ac:dyDescent="0.15">
      <c r="A167" s="51" t="str">
        <f t="shared" si="112"/>
        <v>BL20454</v>
      </c>
      <c r="B167" s="54" t="s">
        <v>125</v>
      </c>
      <c r="C167" s="54" t="s">
        <v>144</v>
      </c>
      <c r="D167" s="54" t="s">
        <v>5</v>
      </c>
      <c r="E167" s="247"/>
      <c r="F167" s="53" t="s">
        <v>132</v>
      </c>
      <c r="G167" s="53" t="s">
        <v>95</v>
      </c>
      <c r="H167" s="54" t="s">
        <v>70</v>
      </c>
      <c r="I167" s="572" t="s">
        <v>1061</v>
      </c>
      <c r="J167" s="590" t="s">
        <v>1063</v>
      </c>
      <c r="K167" s="590" t="s">
        <v>1057</v>
      </c>
      <c r="L167" s="230" t="s">
        <v>1055</v>
      </c>
      <c r="M167" s="55">
        <v>13.43</v>
      </c>
      <c r="N167" s="51">
        <v>2</v>
      </c>
      <c r="O167" s="217"/>
      <c r="P167" s="217"/>
      <c r="Q167" s="56"/>
      <c r="R167" s="57"/>
      <c r="S167" s="58"/>
      <c r="T167" s="59"/>
      <c r="U167" s="60"/>
      <c r="V167" s="61"/>
      <c r="W167" s="62"/>
      <c r="X167" s="63"/>
      <c r="Y167" s="64"/>
      <c r="Z167" s="65"/>
      <c r="AA167" s="66"/>
      <c r="AB167" s="103"/>
      <c r="AC167" s="103"/>
      <c r="AD167" s="220">
        <f t="shared" si="116"/>
        <v>0</v>
      </c>
      <c r="AE167" s="67">
        <f t="shared" si="128"/>
        <v>0</v>
      </c>
      <c r="AF167" s="69"/>
      <c r="AG167" s="69"/>
      <c r="AH167" s="70"/>
      <c r="AI167" s="69"/>
      <c r="AJ167" s="69"/>
      <c r="AK167" s="69"/>
      <c r="AL167" s="495"/>
      <c r="AM167" s="489"/>
      <c r="AN167" s="69">
        <v>254</v>
      </c>
      <c r="AO167" s="70"/>
      <c r="AP167" s="70"/>
      <c r="AQ167" s="70"/>
      <c r="AR167" s="69">
        <v>209</v>
      </c>
      <c r="AS167" s="69"/>
      <c r="AT167" s="493"/>
      <c r="AU167" s="494"/>
      <c r="AV167" s="490">
        <f t="shared" si="129"/>
        <v>209</v>
      </c>
      <c r="AW167" s="490">
        <f t="shared" si="130"/>
        <v>209</v>
      </c>
      <c r="AX167" s="71"/>
      <c r="AY167" s="72"/>
      <c r="AZ167" s="73"/>
      <c r="BA167" s="74"/>
      <c r="BB167" s="75"/>
      <c r="BC167" s="52">
        <f t="shared" si="131"/>
        <v>0</v>
      </c>
      <c r="BD167" s="51">
        <f t="shared" si="132"/>
        <v>0</v>
      </c>
      <c r="BE167" s="491">
        <f t="shared" si="133"/>
        <v>219.45000000000002</v>
      </c>
      <c r="BF167" s="103"/>
      <c r="BG167" s="217">
        <f t="shared" si="120"/>
        <v>0</v>
      </c>
      <c r="BH167" s="491">
        <f t="shared" si="117"/>
        <v>229.9</v>
      </c>
      <c r="BI167" s="103"/>
      <c r="BJ167" s="51">
        <f t="shared" si="134"/>
        <v>0</v>
      </c>
      <c r="BK167" s="491">
        <f t="shared" si="135"/>
        <v>240.35</v>
      </c>
      <c r="BL167" s="103"/>
      <c r="BM167" s="217">
        <f t="shared" si="136"/>
        <v>0</v>
      </c>
      <c r="BN167" s="491">
        <f t="shared" si="137"/>
        <v>250.79999999999998</v>
      </c>
      <c r="BO167" s="392">
        <f t="shared" si="138"/>
        <v>0</v>
      </c>
      <c r="BP167" s="217">
        <f t="shared" si="139"/>
        <v>0</v>
      </c>
      <c r="BQ167" s="51">
        <f t="shared" si="140"/>
        <v>0</v>
      </c>
      <c r="BR167" s="77">
        <v>454</v>
      </c>
    </row>
    <row r="168" spans="1:70" ht="13.75" customHeight="1" x14ac:dyDescent="0.15">
      <c r="A168" s="51" t="str">
        <f t="shared" si="112"/>
        <v>BL20483</v>
      </c>
      <c r="B168" s="54" t="s">
        <v>125</v>
      </c>
      <c r="C168" s="54" t="s">
        <v>145</v>
      </c>
      <c r="D168" s="54" t="s">
        <v>5</v>
      </c>
      <c r="E168" s="247"/>
      <c r="F168" s="53" t="s">
        <v>318</v>
      </c>
      <c r="G168" s="53" t="s">
        <v>89</v>
      </c>
      <c r="H168" s="54" t="s">
        <v>70</v>
      </c>
      <c r="I168" s="572" t="s">
        <v>1061</v>
      </c>
      <c r="J168" s="590" t="s">
        <v>1063</v>
      </c>
      <c r="K168" s="590" t="s">
        <v>1057</v>
      </c>
      <c r="L168" s="230" t="s">
        <v>1055</v>
      </c>
      <c r="M168" s="55">
        <v>1.4215</v>
      </c>
      <c r="N168" s="51">
        <v>10</v>
      </c>
      <c r="O168" s="217"/>
      <c r="P168" s="217"/>
      <c r="Q168" s="56"/>
      <c r="R168" s="57"/>
      <c r="S168" s="58"/>
      <c r="T168" s="59"/>
      <c r="U168" s="60"/>
      <c r="V168" s="61"/>
      <c r="W168" s="62"/>
      <c r="X168" s="63"/>
      <c r="Y168" s="64"/>
      <c r="Z168" s="65"/>
      <c r="AA168" s="66"/>
      <c r="AB168" s="103"/>
      <c r="AC168" s="103"/>
      <c r="AD168" s="220">
        <f t="shared" si="116"/>
        <v>0</v>
      </c>
      <c r="AE168" s="68">
        <f t="shared" si="128"/>
        <v>0</v>
      </c>
      <c r="AF168" s="69"/>
      <c r="AG168" s="69"/>
      <c r="AH168" s="70"/>
      <c r="AI168" s="69"/>
      <c r="AJ168" s="69"/>
      <c r="AK168" s="69"/>
      <c r="AL168" s="495"/>
      <c r="AM168" s="489"/>
      <c r="AN168" s="69">
        <v>74</v>
      </c>
      <c r="AO168" s="70"/>
      <c r="AP168" s="70"/>
      <c r="AQ168" s="70"/>
      <c r="AR168" s="69">
        <v>59</v>
      </c>
      <c r="AS168" s="69"/>
      <c r="AT168" s="493"/>
      <c r="AU168" s="494"/>
      <c r="AV168" s="490">
        <f t="shared" si="129"/>
        <v>59</v>
      </c>
      <c r="AW168" s="490">
        <f t="shared" si="130"/>
        <v>59</v>
      </c>
      <c r="AX168" s="71"/>
      <c r="AY168" s="72"/>
      <c r="AZ168" s="73"/>
      <c r="BA168" s="74"/>
      <c r="BB168" s="75"/>
      <c r="BC168" s="52">
        <f t="shared" si="131"/>
        <v>0</v>
      </c>
      <c r="BD168" s="51">
        <f t="shared" si="132"/>
        <v>0</v>
      </c>
      <c r="BE168" s="491">
        <f t="shared" si="133"/>
        <v>61.95</v>
      </c>
      <c r="BF168" s="103"/>
      <c r="BG168" s="217">
        <f t="shared" si="120"/>
        <v>0</v>
      </c>
      <c r="BH168" s="491">
        <f t="shared" si="117"/>
        <v>64.900000000000006</v>
      </c>
      <c r="BI168" s="103"/>
      <c r="BJ168" s="51">
        <f t="shared" si="134"/>
        <v>0</v>
      </c>
      <c r="BK168" s="491">
        <f t="shared" si="135"/>
        <v>67.849999999999994</v>
      </c>
      <c r="BL168" s="103"/>
      <c r="BM168" s="217">
        <f t="shared" si="136"/>
        <v>0</v>
      </c>
      <c r="BN168" s="491">
        <f t="shared" si="137"/>
        <v>70.8</v>
      </c>
      <c r="BO168" s="392">
        <f t="shared" si="138"/>
        <v>0</v>
      </c>
      <c r="BP168" s="217">
        <f t="shared" si="139"/>
        <v>0</v>
      </c>
      <c r="BQ168" s="51">
        <f t="shared" si="140"/>
        <v>0</v>
      </c>
      <c r="BR168" s="77">
        <v>483</v>
      </c>
    </row>
    <row r="169" spans="1:70" ht="13.75" customHeight="1" x14ac:dyDescent="0.15">
      <c r="A169" s="51" t="str">
        <f t="shared" si="112"/>
        <v>BL20959</v>
      </c>
      <c r="B169" s="90" t="s">
        <v>125</v>
      </c>
      <c r="C169" s="90" t="s">
        <v>146</v>
      </c>
      <c r="D169" s="90" t="s">
        <v>61</v>
      </c>
      <c r="E169" s="253"/>
      <c r="F169" s="53" t="s">
        <v>323</v>
      </c>
      <c r="G169" s="596" t="s">
        <v>1145</v>
      </c>
      <c r="H169" s="54"/>
      <c r="I169" s="572" t="s">
        <v>1061</v>
      </c>
      <c r="J169" s="590" t="s">
        <v>1063</v>
      </c>
      <c r="K169" s="590" t="s">
        <v>1057</v>
      </c>
      <c r="L169" s="230" t="s">
        <v>1055</v>
      </c>
      <c r="M169" s="55">
        <v>3.9</v>
      </c>
      <c r="N169" s="51">
        <v>1</v>
      </c>
      <c r="O169" s="217"/>
      <c r="P169" s="217"/>
      <c r="Q169" s="56"/>
      <c r="R169" s="57"/>
      <c r="S169" s="58"/>
      <c r="T169" s="59"/>
      <c r="U169" s="60"/>
      <c r="V169" s="61"/>
      <c r="W169" s="62"/>
      <c r="X169" s="63"/>
      <c r="Y169" s="64"/>
      <c r="Z169" s="65"/>
      <c r="AA169" s="66"/>
      <c r="AB169" s="103"/>
      <c r="AC169" s="103"/>
      <c r="AD169" s="220">
        <f t="shared" si="116"/>
        <v>0</v>
      </c>
      <c r="AE169" s="68">
        <f>N169*AD169</f>
        <v>0</v>
      </c>
      <c r="AF169" s="69"/>
      <c r="AG169" s="69"/>
      <c r="AH169" s="70"/>
      <c r="AI169" s="69"/>
      <c r="AJ169" s="69"/>
      <c r="AK169" s="69"/>
      <c r="AL169" s="495"/>
      <c r="AM169" s="489"/>
      <c r="AN169" s="69">
        <v>329</v>
      </c>
      <c r="AO169" s="70"/>
      <c r="AP169" s="70"/>
      <c r="AQ169" s="70"/>
      <c r="AR169" s="69">
        <v>269</v>
      </c>
      <c r="AS169" s="69"/>
      <c r="AT169" s="493"/>
      <c r="AU169" s="494"/>
      <c r="AV169" s="490">
        <f t="shared" si="129"/>
        <v>269</v>
      </c>
      <c r="AW169" s="490">
        <f t="shared" si="130"/>
        <v>269</v>
      </c>
      <c r="AX169" s="71"/>
      <c r="AY169" s="72"/>
      <c r="AZ169" s="73"/>
      <c r="BA169" s="74"/>
      <c r="BB169" s="75"/>
      <c r="BC169" s="52">
        <f t="shared" si="131"/>
        <v>0</v>
      </c>
      <c r="BD169" s="51">
        <f t="shared" si="132"/>
        <v>0</v>
      </c>
      <c r="BE169" s="491">
        <f t="shared" si="133"/>
        <v>282.45</v>
      </c>
      <c r="BF169" s="103"/>
      <c r="BG169" s="217">
        <f t="shared" si="120"/>
        <v>0</v>
      </c>
      <c r="BH169" s="491">
        <f t="shared" si="117"/>
        <v>295.90000000000003</v>
      </c>
      <c r="BI169" s="395"/>
      <c r="BJ169" s="51">
        <f t="shared" si="134"/>
        <v>0</v>
      </c>
      <c r="BK169" s="491">
        <f t="shared" si="135"/>
        <v>309.34999999999997</v>
      </c>
      <c r="BL169" s="395"/>
      <c r="BM169" s="217">
        <f t="shared" si="136"/>
        <v>0</v>
      </c>
      <c r="BN169" s="491">
        <f t="shared" si="137"/>
        <v>322.8</v>
      </c>
      <c r="BO169" s="392">
        <f t="shared" si="138"/>
        <v>0</v>
      </c>
      <c r="BP169" s="217">
        <f t="shared" si="139"/>
        <v>0</v>
      </c>
      <c r="BQ169" s="51">
        <f t="shared" si="140"/>
        <v>0</v>
      </c>
      <c r="BR169" s="77">
        <v>959</v>
      </c>
    </row>
    <row r="170" spans="1:70" ht="13.75" customHeight="1" x14ac:dyDescent="0.15">
      <c r="A170" s="51" t="str">
        <f t="shared" si="112"/>
        <v>BL20890</v>
      </c>
      <c r="B170" s="45" t="s">
        <v>125</v>
      </c>
      <c r="C170" s="54" t="s">
        <v>147</v>
      </c>
      <c r="D170" s="54" t="s">
        <v>5</v>
      </c>
      <c r="E170" s="247"/>
      <c r="F170" s="53" t="s">
        <v>322</v>
      </c>
      <c r="G170" s="53" t="s">
        <v>95</v>
      </c>
      <c r="H170" s="54" t="s">
        <v>70</v>
      </c>
      <c r="I170" s="572" t="s">
        <v>1061</v>
      </c>
      <c r="J170" s="590" t="s">
        <v>1063</v>
      </c>
      <c r="K170" s="590" t="s">
        <v>1057</v>
      </c>
      <c r="L170" s="230" t="s">
        <v>1055</v>
      </c>
      <c r="M170" s="55">
        <v>24.425999999999998</v>
      </c>
      <c r="N170" s="51">
        <v>6</v>
      </c>
      <c r="O170" s="217"/>
      <c r="P170" s="217"/>
      <c r="Q170" s="56"/>
      <c r="R170" s="57"/>
      <c r="S170" s="58"/>
      <c r="T170" s="59"/>
      <c r="U170" s="60"/>
      <c r="V170" s="61"/>
      <c r="W170" s="62"/>
      <c r="X170" s="63"/>
      <c r="Y170" s="64"/>
      <c r="Z170" s="65"/>
      <c r="AA170" s="66"/>
      <c r="AB170" s="103"/>
      <c r="AC170" s="103"/>
      <c r="AD170" s="220">
        <f t="shared" si="116"/>
        <v>0</v>
      </c>
      <c r="AE170" s="68">
        <f t="shared" si="128"/>
        <v>0</v>
      </c>
      <c r="AF170" s="69"/>
      <c r="AG170" s="69"/>
      <c r="AH170" s="70"/>
      <c r="AI170" s="69"/>
      <c r="AJ170" s="69"/>
      <c r="AK170" s="69"/>
      <c r="AL170" s="495"/>
      <c r="AM170" s="489"/>
      <c r="AN170" s="69">
        <v>454</v>
      </c>
      <c r="AO170" s="70"/>
      <c r="AP170" s="70"/>
      <c r="AQ170" s="70"/>
      <c r="AR170" s="69">
        <v>369</v>
      </c>
      <c r="AS170" s="69"/>
      <c r="AT170" s="493"/>
      <c r="AU170" s="494"/>
      <c r="AV170" s="490">
        <f t="shared" si="129"/>
        <v>369</v>
      </c>
      <c r="AW170" s="490">
        <f t="shared" si="130"/>
        <v>369</v>
      </c>
      <c r="AX170" s="71"/>
      <c r="AY170" s="72"/>
      <c r="AZ170" s="73"/>
      <c r="BA170" s="74"/>
      <c r="BB170" s="75"/>
      <c r="BC170" s="52">
        <f t="shared" si="131"/>
        <v>0</v>
      </c>
      <c r="BD170" s="51">
        <f t="shared" si="132"/>
        <v>0</v>
      </c>
      <c r="BE170" s="491">
        <f t="shared" si="133"/>
        <v>387.45</v>
      </c>
      <c r="BF170" s="103"/>
      <c r="BG170" s="217">
        <f t="shared" si="120"/>
        <v>0</v>
      </c>
      <c r="BH170" s="491">
        <f t="shared" si="117"/>
        <v>405.90000000000003</v>
      </c>
      <c r="BI170" s="103"/>
      <c r="BJ170" s="51">
        <f t="shared" si="134"/>
        <v>0</v>
      </c>
      <c r="BK170" s="491">
        <f t="shared" si="135"/>
        <v>424.34999999999997</v>
      </c>
      <c r="BL170" s="103"/>
      <c r="BM170" s="217">
        <f t="shared" si="136"/>
        <v>0</v>
      </c>
      <c r="BN170" s="491">
        <f t="shared" si="137"/>
        <v>442.8</v>
      </c>
      <c r="BO170" s="392">
        <f t="shared" si="138"/>
        <v>0</v>
      </c>
      <c r="BP170" s="217">
        <f t="shared" si="139"/>
        <v>0</v>
      </c>
      <c r="BQ170" s="51">
        <f t="shared" si="140"/>
        <v>0</v>
      </c>
      <c r="BR170" s="77">
        <v>890</v>
      </c>
    </row>
    <row r="171" spans="1:70" ht="13.75" customHeight="1" x14ac:dyDescent="0.15">
      <c r="A171" s="51" t="str">
        <f t="shared" si="112"/>
        <v>BL20889</v>
      </c>
      <c r="B171" s="45" t="s">
        <v>125</v>
      </c>
      <c r="C171" s="54" t="s">
        <v>148</v>
      </c>
      <c r="D171" s="54" t="s">
        <v>5</v>
      </c>
      <c r="E171" s="247"/>
      <c r="F171" s="53" t="s">
        <v>323</v>
      </c>
      <c r="G171" s="53" t="s">
        <v>95</v>
      </c>
      <c r="H171" s="54" t="s">
        <v>70</v>
      </c>
      <c r="I171" s="572" t="s">
        <v>1061</v>
      </c>
      <c r="J171" s="590" t="s">
        <v>1063</v>
      </c>
      <c r="K171" s="590" t="s">
        <v>1057</v>
      </c>
      <c r="L171" s="230" t="s">
        <v>1055</v>
      </c>
      <c r="M171" s="55">
        <v>25.954999999999998</v>
      </c>
      <c r="N171" s="51">
        <v>6</v>
      </c>
      <c r="O171" s="217"/>
      <c r="P171" s="217"/>
      <c r="Q171" s="56"/>
      <c r="R171" s="57"/>
      <c r="S171" s="58"/>
      <c r="T171" s="59"/>
      <c r="U171" s="60"/>
      <c r="V171" s="61"/>
      <c r="W171" s="62"/>
      <c r="X171" s="63"/>
      <c r="Y171" s="64"/>
      <c r="Z171" s="65"/>
      <c r="AA171" s="66"/>
      <c r="AB171" s="103"/>
      <c r="AC171" s="103"/>
      <c r="AD171" s="220">
        <f t="shared" si="116"/>
        <v>0</v>
      </c>
      <c r="AE171" s="68">
        <f t="shared" si="128"/>
        <v>0</v>
      </c>
      <c r="AF171" s="69"/>
      <c r="AG171" s="69"/>
      <c r="AH171" s="70"/>
      <c r="AI171" s="69"/>
      <c r="AJ171" s="69"/>
      <c r="AK171" s="69"/>
      <c r="AL171" s="495"/>
      <c r="AM171" s="489"/>
      <c r="AN171" s="69">
        <v>454</v>
      </c>
      <c r="AO171" s="70"/>
      <c r="AP171" s="70"/>
      <c r="AQ171" s="70"/>
      <c r="AR171" s="69">
        <v>369</v>
      </c>
      <c r="AS171" s="69"/>
      <c r="AT171" s="493"/>
      <c r="AU171" s="494"/>
      <c r="AV171" s="490">
        <f t="shared" si="129"/>
        <v>369</v>
      </c>
      <c r="AW171" s="490">
        <f t="shared" si="130"/>
        <v>369</v>
      </c>
      <c r="AX171" s="71"/>
      <c r="AY171" s="72"/>
      <c r="AZ171" s="73"/>
      <c r="BA171" s="74"/>
      <c r="BB171" s="75"/>
      <c r="BC171" s="52">
        <f t="shared" si="131"/>
        <v>0</v>
      </c>
      <c r="BD171" s="51">
        <f t="shared" si="132"/>
        <v>0</v>
      </c>
      <c r="BE171" s="491">
        <f t="shared" si="133"/>
        <v>387.45</v>
      </c>
      <c r="BF171" s="103"/>
      <c r="BG171" s="217">
        <f t="shared" si="120"/>
        <v>0</v>
      </c>
      <c r="BH171" s="491">
        <f t="shared" si="117"/>
        <v>405.90000000000003</v>
      </c>
      <c r="BI171" s="103"/>
      <c r="BJ171" s="51">
        <f t="shared" si="134"/>
        <v>0</v>
      </c>
      <c r="BK171" s="491">
        <f t="shared" si="135"/>
        <v>424.34999999999997</v>
      </c>
      <c r="BL171" s="103"/>
      <c r="BM171" s="217">
        <f t="shared" si="136"/>
        <v>0</v>
      </c>
      <c r="BN171" s="491">
        <f t="shared" si="137"/>
        <v>442.8</v>
      </c>
      <c r="BO171" s="392">
        <f t="shared" si="138"/>
        <v>0</v>
      </c>
      <c r="BP171" s="217">
        <f t="shared" si="139"/>
        <v>0</v>
      </c>
      <c r="BQ171" s="51">
        <f t="shared" si="140"/>
        <v>0</v>
      </c>
      <c r="BR171" s="77">
        <v>889</v>
      </c>
    </row>
    <row r="172" spans="1:70" ht="16" x14ac:dyDescent="0.2">
      <c r="A172" s="104"/>
      <c r="B172" s="104"/>
      <c r="C172" s="290" t="s">
        <v>1225</v>
      </c>
      <c r="D172" s="104"/>
      <c r="E172" s="418"/>
      <c r="F172" s="104"/>
      <c r="G172" s="104"/>
      <c r="H172" s="104"/>
      <c r="I172" s="418"/>
      <c r="J172" s="418"/>
      <c r="K172" s="418"/>
      <c r="L172" s="418"/>
      <c r="M172" s="104"/>
      <c r="N172" s="104"/>
      <c r="O172" s="418"/>
      <c r="P172" s="418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  <c r="AB172" s="189"/>
      <c r="AC172" s="189"/>
      <c r="AD172" s="104"/>
      <c r="AE172" s="104"/>
      <c r="AF172" s="108"/>
      <c r="AG172" s="108"/>
      <c r="AH172" s="108"/>
      <c r="AI172" s="104"/>
      <c r="AJ172" s="418"/>
      <c r="AK172" s="104"/>
      <c r="AL172" s="104"/>
      <c r="AM172" s="104"/>
      <c r="AN172" s="104"/>
      <c r="AO172" s="104"/>
      <c r="AP172" s="104"/>
      <c r="AQ172" s="104"/>
      <c r="AR172" s="104"/>
      <c r="AS172" s="104"/>
      <c r="AT172" s="104"/>
      <c r="AU172" s="104"/>
      <c r="AV172" s="104"/>
      <c r="AW172" s="104"/>
      <c r="AX172" s="189"/>
      <c r="AY172" s="189"/>
      <c r="AZ172" s="189"/>
      <c r="BA172" s="189"/>
      <c r="BB172" s="189"/>
      <c r="BC172" s="104"/>
      <c r="BD172" s="104"/>
      <c r="BE172" s="104"/>
      <c r="BF172" s="189"/>
      <c r="BG172" s="104"/>
      <c r="BH172" s="189"/>
      <c r="BI172" s="104"/>
      <c r="BJ172" s="104"/>
      <c r="BK172" s="104"/>
      <c r="BL172" s="104"/>
      <c r="BM172" s="104"/>
      <c r="BN172" s="104"/>
      <c r="BO172" s="104"/>
      <c r="BP172" s="104"/>
      <c r="BQ172" s="104"/>
      <c r="BR172" s="106"/>
    </row>
    <row r="173" spans="1:70" ht="13" customHeight="1" x14ac:dyDescent="0.15">
      <c r="A173" s="51" t="str">
        <f t="shared" ref="A173" si="142">"BL2"&amp;REPT(0,4-LEN(BR173))&amp;BR173</f>
        <v>BL20326</v>
      </c>
      <c r="B173" s="387" t="s">
        <v>1225</v>
      </c>
      <c r="C173" s="387" t="s">
        <v>1226</v>
      </c>
      <c r="D173" s="247" t="s">
        <v>5</v>
      </c>
      <c r="E173" s="247"/>
      <c r="F173" s="249" t="s">
        <v>1227</v>
      </c>
      <c r="G173" s="230" t="s">
        <v>69</v>
      </c>
      <c r="H173" s="247" t="s">
        <v>70</v>
      </c>
      <c r="I173" s="247" t="s">
        <v>1054</v>
      </c>
      <c r="J173" s="590" t="s">
        <v>1063</v>
      </c>
      <c r="K173" s="590" t="s">
        <v>1057</v>
      </c>
      <c r="L173" s="230" t="s">
        <v>1055</v>
      </c>
      <c r="M173" s="219">
        <v>2.2919999999999998</v>
      </c>
      <c r="N173" s="217">
        <v>6</v>
      </c>
      <c r="O173" s="217"/>
      <c r="P173" s="217"/>
      <c r="Q173" s="56"/>
      <c r="R173" s="57"/>
      <c r="S173" s="58"/>
      <c r="T173" s="59"/>
      <c r="U173" s="60"/>
      <c r="V173" s="61"/>
      <c r="W173" s="62"/>
      <c r="X173" s="63"/>
      <c r="Y173" s="64"/>
      <c r="Z173" s="65"/>
      <c r="AA173" s="66"/>
      <c r="AB173" s="103"/>
      <c r="AC173" s="103"/>
      <c r="AD173" s="220">
        <f t="shared" si="116"/>
        <v>0</v>
      </c>
      <c r="AE173" s="67">
        <f t="shared" ref="AE173" si="143">N173*AD173</f>
        <v>0</v>
      </c>
      <c r="AF173" s="69"/>
      <c r="AG173" s="69"/>
      <c r="AH173" s="70"/>
      <c r="AI173" s="69"/>
      <c r="AJ173" s="69"/>
      <c r="AK173" s="69"/>
      <c r="AL173" s="495"/>
      <c r="AM173" s="489"/>
      <c r="AN173" s="69">
        <v>69</v>
      </c>
      <c r="AO173" s="70"/>
      <c r="AP173" s="70"/>
      <c r="AQ173" s="70"/>
      <c r="AR173" s="69">
        <v>54</v>
      </c>
      <c r="AS173" s="69"/>
      <c r="AT173" s="493"/>
      <c r="AU173" s="494"/>
      <c r="AV173" s="490">
        <f t="shared" ref="AV173" si="144">IF(OrderFormType="Wholesale",CEILING(AR173*ExchRate,ExchRateRoundUpTo),CEILING(AN173*ExchRate,ExchRateRoundUpTo)/1.22)</f>
        <v>54</v>
      </c>
      <c r="AW173" s="490">
        <f t="shared" ref="AW173" si="145">AV173*(1+AO173+AP173)</f>
        <v>54</v>
      </c>
      <c r="AX173" s="71"/>
      <c r="AY173" s="72"/>
      <c r="AZ173" s="73"/>
      <c r="BA173" s="74"/>
      <c r="BB173" s="75"/>
      <c r="BC173" s="52">
        <f t="shared" ref="BC173:BC183" si="146">SUM(AX173:BB173)</f>
        <v>0</v>
      </c>
      <c r="BD173" s="51">
        <f t="shared" ref="BD173:BD183" si="147">N173*BC173</f>
        <v>0</v>
      </c>
      <c r="BE173" s="491">
        <f t="shared" ref="BE173:BE183" si="148">AV173*(1.05+AO173+AP173)</f>
        <v>56.7</v>
      </c>
      <c r="BF173" s="103"/>
      <c r="BG173" s="217">
        <f t="shared" ref="BG173" si="149">$N173*BF173</f>
        <v>0</v>
      </c>
      <c r="BH173" s="491">
        <f t="shared" si="117"/>
        <v>59.400000000000006</v>
      </c>
      <c r="BI173" s="103"/>
      <c r="BJ173" s="51">
        <f t="shared" ref="BJ173:BJ183" si="150">N173*BI173</f>
        <v>0</v>
      </c>
      <c r="BK173" s="491">
        <f t="shared" ref="BK173:BK183" si="151">AV173*(1.15+AO173+AP173)</f>
        <v>62.099999999999994</v>
      </c>
      <c r="BL173" s="103"/>
      <c r="BM173" s="217">
        <f t="shared" ref="BM173:BM183" si="152">N173*BL173</f>
        <v>0</v>
      </c>
      <c r="BN173" s="491">
        <f t="shared" ref="BN173:BN183" si="153">AV173*(1.2+AO173+AP173)</f>
        <v>64.8</v>
      </c>
      <c r="BO173" s="392">
        <f t="shared" ref="BO173:BO183" si="154">(AD173*AW173)+(BC173*BE173)+(BF173*BH173)+(BI173*BK173)+(BL173*BN173)</f>
        <v>0</v>
      </c>
      <c r="BP173" s="217">
        <f t="shared" ref="BP173:BP183" si="155">AD173+BC173+BF173+BI173+BL173</f>
        <v>0</v>
      </c>
      <c r="BQ173" s="51">
        <f t="shared" ref="BQ173:BQ183" si="156">N173*BP173</f>
        <v>0</v>
      </c>
      <c r="BR173" s="222">
        <v>326</v>
      </c>
    </row>
    <row r="174" spans="1:70" ht="13" customHeight="1" x14ac:dyDescent="0.15">
      <c r="A174" s="51" t="str">
        <f t="shared" ref="A174:A175" si="157">"BL2"&amp;REPT(0,4-LEN(BR174))&amp;BR174</f>
        <v>BL20522</v>
      </c>
      <c r="B174" s="387" t="s">
        <v>1225</v>
      </c>
      <c r="C174" s="387" t="s">
        <v>1228</v>
      </c>
      <c r="D174" s="247" t="s">
        <v>5</v>
      </c>
      <c r="E174" s="247"/>
      <c r="F174" s="249" t="s">
        <v>1229</v>
      </c>
      <c r="G174" s="219" t="s">
        <v>72</v>
      </c>
      <c r="H174" s="247" t="s">
        <v>70</v>
      </c>
      <c r="I174" s="247" t="s">
        <v>1054</v>
      </c>
      <c r="J174" s="590" t="s">
        <v>1063</v>
      </c>
      <c r="K174" s="590" t="s">
        <v>1057</v>
      </c>
      <c r="L174" s="230" t="s">
        <v>1055</v>
      </c>
      <c r="M174" s="219">
        <v>6.8760000000000003</v>
      </c>
      <c r="N174" s="217">
        <v>6</v>
      </c>
      <c r="O174" s="217"/>
      <c r="P174" s="217"/>
      <c r="Q174" s="56"/>
      <c r="R174" s="57"/>
      <c r="S174" s="58"/>
      <c r="T174" s="59"/>
      <c r="U174" s="60"/>
      <c r="V174" s="61"/>
      <c r="W174" s="62"/>
      <c r="X174" s="63"/>
      <c r="Y174" s="64"/>
      <c r="Z174" s="65"/>
      <c r="AA174" s="66"/>
      <c r="AB174" s="103"/>
      <c r="AC174" s="103"/>
      <c r="AD174" s="220">
        <f t="shared" si="116"/>
        <v>0</v>
      </c>
      <c r="AE174" s="67">
        <f t="shared" ref="AE174:AE175" si="158">N174*AD174</f>
        <v>0</v>
      </c>
      <c r="AF174" s="69"/>
      <c r="AG174" s="69"/>
      <c r="AH174" s="70"/>
      <c r="AI174" s="69"/>
      <c r="AJ174" s="69"/>
      <c r="AK174" s="69"/>
      <c r="AL174" s="495"/>
      <c r="AM174" s="489"/>
      <c r="AN174" s="69">
        <v>104</v>
      </c>
      <c r="AO174" s="70"/>
      <c r="AP174" s="70"/>
      <c r="AQ174" s="70"/>
      <c r="AR174" s="69">
        <v>84</v>
      </c>
      <c r="AS174" s="69"/>
      <c r="AT174" s="493"/>
      <c r="AU174" s="494"/>
      <c r="AV174" s="490">
        <f t="shared" ref="AV174:AV175" si="159">IF(OrderFormType="Wholesale",CEILING(AR174*ExchRate,ExchRateRoundUpTo),CEILING(AN174*ExchRate,ExchRateRoundUpTo)/1.22)</f>
        <v>84</v>
      </c>
      <c r="AW174" s="490">
        <f t="shared" ref="AW174:AW175" si="160">AV174*(1+AO174+AP174)</f>
        <v>84</v>
      </c>
      <c r="AX174" s="71"/>
      <c r="AY174" s="72"/>
      <c r="AZ174" s="73"/>
      <c r="BA174" s="74"/>
      <c r="BB174" s="75"/>
      <c r="BC174" s="52">
        <f t="shared" si="146"/>
        <v>0</v>
      </c>
      <c r="BD174" s="51">
        <f t="shared" si="147"/>
        <v>0</v>
      </c>
      <c r="BE174" s="491">
        <f t="shared" si="148"/>
        <v>88.2</v>
      </c>
      <c r="BF174" s="103"/>
      <c r="BG174" s="217">
        <f t="shared" ref="BG174:BG175" si="161">$N174*BF174</f>
        <v>0</v>
      </c>
      <c r="BH174" s="491">
        <f t="shared" si="117"/>
        <v>92.4</v>
      </c>
      <c r="BI174" s="103"/>
      <c r="BJ174" s="51">
        <f t="shared" si="150"/>
        <v>0</v>
      </c>
      <c r="BK174" s="491">
        <f t="shared" si="151"/>
        <v>96.6</v>
      </c>
      <c r="BL174" s="103"/>
      <c r="BM174" s="217">
        <f t="shared" si="152"/>
        <v>0</v>
      </c>
      <c r="BN174" s="491">
        <f t="shared" si="153"/>
        <v>100.8</v>
      </c>
      <c r="BO174" s="392">
        <f t="shared" si="154"/>
        <v>0</v>
      </c>
      <c r="BP174" s="217">
        <f t="shared" si="155"/>
        <v>0</v>
      </c>
      <c r="BQ174" s="51">
        <f t="shared" si="156"/>
        <v>0</v>
      </c>
      <c r="BR174" s="222">
        <v>522</v>
      </c>
    </row>
    <row r="175" spans="1:70" ht="13" customHeight="1" x14ac:dyDescent="0.15">
      <c r="A175" s="51" t="str">
        <f t="shared" si="157"/>
        <v>BL20523</v>
      </c>
      <c r="B175" s="387" t="s">
        <v>1225</v>
      </c>
      <c r="C175" s="387" t="s">
        <v>1230</v>
      </c>
      <c r="D175" s="247" t="s">
        <v>5</v>
      </c>
      <c r="E175" s="247"/>
      <c r="F175" s="249" t="s">
        <v>1231</v>
      </c>
      <c r="G175" s="247" t="s">
        <v>69</v>
      </c>
      <c r="H175" s="219" t="s">
        <v>75</v>
      </c>
      <c r="I175" s="247" t="s">
        <v>1054</v>
      </c>
      <c r="J175" s="590" t="s">
        <v>1063</v>
      </c>
      <c r="K175" s="590" t="s">
        <v>1057</v>
      </c>
      <c r="L175" s="230" t="s">
        <v>1055</v>
      </c>
      <c r="M175" s="219">
        <v>1.28</v>
      </c>
      <c r="N175" s="217">
        <v>8</v>
      </c>
      <c r="O175" s="217"/>
      <c r="P175" s="217"/>
      <c r="Q175" s="56"/>
      <c r="R175" s="57"/>
      <c r="S175" s="58"/>
      <c r="T175" s="59"/>
      <c r="U175" s="60"/>
      <c r="V175" s="61"/>
      <c r="W175" s="62"/>
      <c r="X175" s="63"/>
      <c r="Y175" s="64"/>
      <c r="Z175" s="65"/>
      <c r="AA175" s="66"/>
      <c r="AB175" s="103"/>
      <c r="AC175" s="103"/>
      <c r="AD175" s="220">
        <f t="shared" si="116"/>
        <v>0</v>
      </c>
      <c r="AE175" s="67">
        <f t="shared" si="158"/>
        <v>0</v>
      </c>
      <c r="AF175" s="69"/>
      <c r="AG175" s="69"/>
      <c r="AH175" s="70"/>
      <c r="AI175" s="69"/>
      <c r="AJ175" s="69"/>
      <c r="AK175" s="69"/>
      <c r="AL175" s="495"/>
      <c r="AM175" s="489"/>
      <c r="AN175" s="69">
        <v>54</v>
      </c>
      <c r="AO175" s="70"/>
      <c r="AP175" s="70"/>
      <c r="AQ175" s="70"/>
      <c r="AR175" s="69">
        <v>44</v>
      </c>
      <c r="AS175" s="69"/>
      <c r="AT175" s="493"/>
      <c r="AU175" s="494"/>
      <c r="AV175" s="490">
        <f t="shared" si="159"/>
        <v>44</v>
      </c>
      <c r="AW175" s="490">
        <f t="shared" si="160"/>
        <v>44</v>
      </c>
      <c r="AX175" s="71"/>
      <c r="AY175" s="72"/>
      <c r="AZ175" s="73"/>
      <c r="BA175" s="74"/>
      <c r="BB175" s="75"/>
      <c r="BC175" s="52">
        <f t="shared" si="146"/>
        <v>0</v>
      </c>
      <c r="BD175" s="51">
        <f t="shared" si="147"/>
        <v>0</v>
      </c>
      <c r="BE175" s="491">
        <f t="shared" si="148"/>
        <v>46.2</v>
      </c>
      <c r="BF175" s="103"/>
      <c r="BG175" s="217">
        <f t="shared" si="161"/>
        <v>0</v>
      </c>
      <c r="BH175" s="491">
        <f t="shared" si="117"/>
        <v>48.400000000000006</v>
      </c>
      <c r="BI175" s="103"/>
      <c r="BJ175" s="51">
        <f t="shared" si="150"/>
        <v>0</v>
      </c>
      <c r="BK175" s="491">
        <f t="shared" si="151"/>
        <v>50.599999999999994</v>
      </c>
      <c r="BL175" s="103"/>
      <c r="BM175" s="217">
        <f t="shared" si="152"/>
        <v>0</v>
      </c>
      <c r="BN175" s="491">
        <f t="shared" si="153"/>
        <v>52.8</v>
      </c>
      <c r="BO175" s="392">
        <f t="shared" si="154"/>
        <v>0</v>
      </c>
      <c r="BP175" s="217">
        <f t="shared" si="155"/>
        <v>0</v>
      </c>
      <c r="BQ175" s="51">
        <f t="shared" si="156"/>
        <v>0</v>
      </c>
      <c r="BR175" s="222">
        <v>523</v>
      </c>
    </row>
    <row r="176" spans="1:70" ht="13" customHeight="1" x14ac:dyDescent="0.15">
      <c r="A176" s="51" t="str">
        <f t="shared" ref="A176:A179" si="162">"BL2"&amp;REPT(0,4-LEN(BR176))&amp;BR176</f>
        <v>BL20516</v>
      </c>
      <c r="B176" s="387" t="s">
        <v>1225</v>
      </c>
      <c r="C176" s="387" t="s">
        <v>1232</v>
      </c>
      <c r="D176" s="247" t="s">
        <v>5</v>
      </c>
      <c r="E176" s="247"/>
      <c r="F176" s="249" t="s">
        <v>1233</v>
      </c>
      <c r="G176" s="247" t="s">
        <v>69</v>
      </c>
      <c r="H176" s="219" t="s">
        <v>75</v>
      </c>
      <c r="I176" s="247" t="s">
        <v>1054</v>
      </c>
      <c r="J176" s="590" t="s">
        <v>1063</v>
      </c>
      <c r="K176" s="590" t="s">
        <v>1057</v>
      </c>
      <c r="L176" s="230" t="s">
        <v>1055</v>
      </c>
      <c r="M176" s="219">
        <v>2.66</v>
      </c>
      <c r="N176" s="217">
        <v>6</v>
      </c>
      <c r="O176" s="217"/>
      <c r="P176" s="217"/>
      <c r="Q176" s="56"/>
      <c r="R176" s="57"/>
      <c r="S176" s="58"/>
      <c r="T176" s="59"/>
      <c r="U176" s="60"/>
      <c r="V176" s="61"/>
      <c r="W176" s="62"/>
      <c r="X176" s="63"/>
      <c r="Y176" s="64"/>
      <c r="Z176" s="65"/>
      <c r="AA176" s="66"/>
      <c r="AB176" s="103"/>
      <c r="AC176" s="103"/>
      <c r="AD176" s="220">
        <f t="shared" si="116"/>
        <v>0</v>
      </c>
      <c r="AE176" s="67">
        <f t="shared" ref="AE176:AE179" si="163">N176*AD176</f>
        <v>0</v>
      </c>
      <c r="AF176" s="69"/>
      <c r="AG176" s="69"/>
      <c r="AH176" s="70"/>
      <c r="AI176" s="69"/>
      <c r="AJ176" s="69"/>
      <c r="AK176" s="69"/>
      <c r="AL176" s="495"/>
      <c r="AM176" s="489"/>
      <c r="AN176" s="69">
        <v>69</v>
      </c>
      <c r="AO176" s="70"/>
      <c r="AP176" s="70"/>
      <c r="AQ176" s="70"/>
      <c r="AR176" s="69">
        <v>54</v>
      </c>
      <c r="AS176" s="69"/>
      <c r="AT176" s="493"/>
      <c r="AU176" s="494"/>
      <c r="AV176" s="490">
        <f t="shared" ref="AV176:AV179" si="164">IF(OrderFormType="Wholesale",CEILING(AR176*ExchRate,ExchRateRoundUpTo),CEILING(AN176*ExchRate,ExchRateRoundUpTo)/1.22)</f>
        <v>54</v>
      </c>
      <c r="AW176" s="490">
        <f t="shared" ref="AW176:AW179" si="165">AV176*(1+AO176+AP176)</f>
        <v>54</v>
      </c>
      <c r="AX176" s="71"/>
      <c r="AY176" s="72"/>
      <c r="AZ176" s="73"/>
      <c r="BA176" s="74"/>
      <c r="BB176" s="75"/>
      <c r="BC176" s="52">
        <f t="shared" si="146"/>
        <v>0</v>
      </c>
      <c r="BD176" s="51">
        <f t="shared" si="147"/>
        <v>0</v>
      </c>
      <c r="BE176" s="491">
        <f t="shared" si="148"/>
        <v>56.7</v>
      </c>
      <c r="BF176" s="103"/>
      <c r="BG176" s="217">
        <f t="shared" ref="BG176:BG179" si="166">$N176*BF176</f>
        <v>0</v>
      </c>
      <c r="BH176" s="491">
        <f t="shared" si="117"/>
        <v>59.400000000000006</v>
      </c>
      <c r="BI176" s="103"/>
      <c r="BJ176" s="51">
        <f t="shared" si="150"/>
        <v>0</v>
      </c>
      <c r="BK176" s="491">
        <f t="shared" si="151"/>
        <v>62.099999999999994</v>
      </c>
      <c r="BL176" s="103"/>
      <c r="BM176" s="217">
        <f t="shared" si="152"/>
        <v>0</v>
      </c>
      <c r="BN176" s="491">
        <f t="shared" si="153"/>
        <v>64.8</v>
      </c>
      <c r="BO176" s="392">
        <f t="shared" si="154"/>
        <v>0</v>
      </c>
      <c r="BP176" s="217">
        <f t="shared" si="155"/>
        <v>0</v>
      </c>
      <c r="BQ176" s="51">
        <f t="shared" si="156"/>
        <v>0</v>
      </c>
      <c r="BR176" s="222">
        <v>516</v>
      </c>
    </row>
    <row r="177" spans="1:70" ht="13" customHeight="1" x14ac:dyDescent="0.15">
      <c r="A177" s="51" t="str">
        <f t="shared" si="162"/>
        <v>BL20517</v>
      </c>
      <c r="B177" s="387" t="s">
        <v>1225</v>
      </c>
      <c r="C177" s="387" t="s">
        <v>1234</v>
      </c>
      <c r="D177" s="247" t="s">
        <v>5</v>
      </c>
      <c r="E177" s="247"/>
      <c r="F177" s="249" t="s">
        <v>1233</v>
      </c>
      <c r="G177" s="247" t="s">
        <v>69</v>
      </c>
      <c r="H177" s="219" t="s">
        <v>70</v>
      </c>
      <c r="I177" s="247" t="s">
        <v>1054</v>
      </c>
      <c r="J177" s="590" t="s">
        <v>1063</v>
      </c>
      <c r="K177" s="590" t="s">
        <v>1057</v>
      </c>
      <c r="L177" s="230" t="s">
        <v>1055</v>
      </c>
      <c r="M177" s="219">
        <v>2.5059999999999998</v>
      </c>
      <c r="N177" s="217">
        <v>6</v>
      </c>
      <c r="O177" s="217"/>
      <c r="P177" s="217"/>
      <c r="Q177" s="56"/>
      <c r="R177" s="57"/>
      <c r="S177" s="58"/>
      <c r="T177" s="59"/>
      <c r="U177" s="60"/>
      <c r="V177" s="61"/>
      <c r="W177" s="62"/>
      <c r="X177" s="63"/>
      <c r="Y177" s="64"/>
      <c r="Z177" s="65"/>
      <c r="AA177" s="66"/>
      <c r="AB177" s="103"/>
      <c r="AC177" s="103"/>
      <c r="AD177" s="220">
        <f t="shared" si="116"/>
        <v>0</v>
      </c>
      <c r="AE177" s="67">
        <f t="shared" si="163"/>
        <v>0</v>
      </c>
      <c r="AF177" s="69"/>
      <c r="AG177" s="69"/>
      <c r="AH177" s="70"/>
      <c r="AI177" s="69"/>
      <c r="AJ177" s="69"/>
      <c r="AK177" s="69"/>
      <c r="AL177" s="495"/>
      <c r="AM177" s="489"/>
      <c r="AN177" s="69">
        <v>69</v>
      </c>
      <c r="AO177" s="70"/>
      <c r="AP177" s="70"/>
      <c r="AQ177" s="70"/>
      <c r="AR177" s="69">
        <v>54</v>
      </c>
      <c r="AS177" s="69"/>
      <c r="AT177" s="493"/>
      <c r="AU177" s="494"/>
      <c r="AV177" s="490">
        <f t="shared" si="164"/>
        <v>54</v>
      </c>
      <c r="AW177" s="490">
        <f t="shared" si="165"/>
        <v>54</v>
      </c>
      <c r="AX177" s="71"/>
      <c r="AY177" s="72"/>
      <c r="AZ177" s="73"/>
      <c r="BA177" s="74"/>
      <c r="BB177" s="75"/>
      <c r="BC177" s="52">
        <f t="shared" si="146"/>
        <v>0</v>
      </c>
      <c r="BD177" s="51">
        <f t="shared" si="147"/>
        <v>0</v>
      </c>
      <c r="BE177" s="491">
        <f t="shared" si="148"/>
        <v>56.7</v>
      </c>
      <c r="BF177" s="103"/>
      <c r="BG177" s="217">
        <f t="shared" si="166"/>
        <v>0</v>
      </c>
      <c r="BH177" s="491">
        <f t="shared" si="117"/>
        <v>59.400000000000006</v>
      </c>
      <c r="BI177" s="103"/>
      <c r="BJ177" s="51">
        <f t="shared" si="150"/>
        <v>0</v>
      </c>
      <c r="BK177" s="491">
        <f t="shared" si="151"/>
        <v>62.099999999999994</v>
      </c>
      <c r="BL177" s="103"/>
      <c r="BM177" s="217">
        <f t="shared" si="152"/>
        <v>0</v>
      </c>
      <c r="BN177" s="491">
        <f t="shared" si="153"/>
        <v>64.8</v>
      </c>
      <c r="BO177" s="392">
        <f t="shared" si="154"/>
        <v>0</v>
      </c>
      <c r="BP177" s="217">
        <f t="shared" si="155"/>
        <v>0</v>
      </c>
      <c r="BQ177" s="51">
        <f t="shared" si="156"/>
        <v>0</v>
      </c>
      <c r="BR177" s="222">
        <v>517</v>
      </c>
    </row>
    <row r="178" spans="1:70" ht="13" customHeight="1" x14ac:dyDescent="0.15">
      <c r="A178" s="51" t="str">
        <f t="shared" si="162"/>
        <v>BL20524</v>
      </c>
      <c r="B178" s="387" t="s">
        <v>1225</v>
      </c>
      <c r="C178" s="387" t="s">
        <v>1235</v>
      </c>
      <c r="D178" s="247" t="s">
        <v>5</v>
      </c>
      <c r="E178" s="247"/>
      <c r="F178" s="249" t="s">
        <v>1231</v>
      </c>
      <c r="G178" s="247" t="s">
        <v>69</v>
      </c>
      <c r="H178" s="219" t="s">
        <v>73</v>
      </c>
      <c r="I178" s="247" t="s">
        <v>1054</v>
      </c>
      <c r="J178" s="590" t="s">
        <v>1063</v>
      </c>
      <c r="K178" s="590" t="s">
        <v>1057</v>
      </c>
      <c r="L178" s="230" t="s">
        <v>1055</v>
      </c>
      <c r="M178" s="219">
        <v>2.7789999999999999</v>
      </c>
      <c r="N178" s="217">
        <v>8</v>
      </c>
      <c r="O178" s="217"/>
      <c r="P178" s="217"/>
      <c r="Q178" s="56"/>
      <c r="R178" s="57"/>
      <c r="S178" s="58"/>
      <c r="T178" s="59"/>
      <c r="U178" s="60"/>
      <c r="V178" s="61"/>
      <c r="W178" s="62"/>
      <c r="X178" s="63"/>
      <c r="Y178" s="64"/>
      <c r="Z178" s="65"/>
      <c r="AA178" s="66"/>
      <c r="AB178" s="103"/>
      <c r="AC178" s="103"/>
      <c r="AD178" s="220">
        <f t="shared" si="116"/>
        <v>0</v>
      </c>
      <c r="AE178" s="67">
        <f t="shared" si="163"/>
        <v>0</v>
      </c>
      <c r="AF178" s="69"/>
      <c r="AG178" s="69"/>
      <c r="AH178" s="70"/>
      <c r="AI178" s="69"/>
      <c r="AJ178" s="69"/>
      <c r="AK178" s="69"/>
      <c r="AL178" s="495"/>
      <c r="AM178" s="489"/>
      <c r="AN178" s="69">
        <v>54</v>
      </c>
      <c r="AO178" s="70"/>
      <c r="AP178" s="70"/>
      <c r="AQ178" s="70"/>
      <c r="AR178" s="69">
        <v>44</v>
      </c>
      <c r="AS178" s="69"/>
      <c r="AT178" s="493"/>
      <c r="AU178" s="494"/>
      <c r="AV178" s="490">
        <f t="shared" si="164"/>
        <v>44</v>
      </c>
      <c r="AW178" s="490">
        <f t="shared" si="165"/>
        <v>44</v>
      </c>
      <c r="AX178" s="71"/>
      <c r="AY178" s="72"/>
      <c r="AZ178" s="73"/>
      <c r="BA178" s="74"/>
      <c r="BB178" s="75"/>
      <c r="BC178" s="52">
        <f t="shared" si="146"/>
        <v>0</v>
      </c>
      <c r="BD178" s="51">
        <f t="shared" si="147"/>
        <v>0</v>
      </c>
      <c r="BE178" s="491">
        <f t="shared" si="148"/>
        <v>46.2</v>
      </c>
      <c r="BF178" s="103"/>
      <c r="BG178" s="217">
        <f t="shared" si="166"/>
        <v>0</v>
      </c>
      <c r="BH178" s="491">
        <f t="shared" si="117"/>
        <v>48.400000000000006</v>
      </c>
      <c r="BI178" s="103"/>
      <c r="BJ178" s="51">
        <f t="shared" si="150"/>
        <v>0</v>
      </c>
      <c r="BK178" s="491">
        <f t="shared" si="151"/>
        <v>50.599999999999994</v>
      </c>
      <c r="BL178" s="103"/>
      <c r="BM178" s="217">
        <f t="shared" si="152"/>
        <v>0</v>
      </c>
      <c r="BN178" s="491">
        <f t="shared" si="153"/>
        <v>52.8</v>
      </c>
      <c r="BO178" s="392">
        <f t="shared" si="154"/>
        <v>0</v>
      </c>
      <c r="BP178" s="217">
        <f t="shared" si="155"/>
        <v>0</v>
      </c>
      <c r="BQ178" s="51">
        <f t="shared" si="156"/>
        <v>0</v>
      </c>
      <c r="BR178" s="222">
        <v>524</v>
      </c>
    </row>
    <row r="179" spans="1:70" ht="13" customHeight="1" x14ac:dyDescent="0.15">
      <c r="A179" s="51" t="str">
        <f t="shared" si="162"/>
        <v>BL20534</v>
      </c>
      <c r="B179" s="387" t="s">
        <v>1225</v>
      </c>
      <c r="C179" s="387" t="s">
        <v>1236</v>
      </c>
      <c r="D179" s="247" t="s">
        <v>5</v>
      </c>
      <c r="E179" s="247"/>
      <c r="F179" s="249" t="s">
        <v>1233</v>
      </c>
      <c r="G179" s="247" t="s">
        <v>69</v>
      </c>
      <c r="H179" s="219" t="s">
        <v>75</v>
      </c>
      <c r="I179" s="247" t="s">
        <v>1054</v>
      </c>
      <c r="J179" s="590" t="s">
        <v>1063</v>
      </c>
      <c r="K179" s="590" t="s">
        <v>1057</v>
      </c>
      <c r="L179" s="230" t="s">
        <v>1055</v>
      </c>
      <c r="M179" s="219">
        <v>1.7290000000000001</v>
      </c>
      <c r="N179" s="217">
        <v>6</v>
      </c>
      <c r="O179" s="217"/>
      <c r="P179" s="217"/>
      <c r="Q179" s="56"/>
      <c r="R179" s="57"/>
      <c r="S179" s="58"/>
      <c r="T179" s="59"/>
      <c r="U179" s="60"/>
      <c r="V179" s="61"/>
      <c r="W179" s="62"/>
      <c r="X179" s="63"/>
      <c r="Y179" s="64"/>
      <c r="Z179" s="65"/>
      <c r="AA179" s="66"/>
      <c r="AB179" s="103"/>
      <c r="AC179" s="103"/>
      <c r="AD179" s="220">
        <f t="shared" si="116"/>
        <v>0</v>
      </c>
      <c r="AE179" s="67">
        <f t="shared" si="163"/>
        <v>0</v>
      </c>
      <c r="AF179" s="69"/>
      <c r="AG179" s="69"/>
      <c r="AH179" s="70"/>
      <c r="AI179" s="69"/>
      <c r="AJ179" s="69"/>
      <c r="AK179" s="69"/>
      <c r="AL179" s="495"/>
      <c r="AM179" s="489"/>
      <c r="AN179" s="69">
        <v>54</v>
      </c>
      <c r="AO179" s="70"/>
      <c r="AP179" s="70"/>
      <c r="AQ179" s="70"/>
      <c r="AR179" s="69">
        <v>44</v>
      </c>
      <c r="AS179" s="69"/>
      <c r="AT179" s="493"/>
      <c r="AU179" s="494"/>
      <c r="AV179" s="490">
        <f t="shared" si="164"/>
        <v>44</v>
      </c>
      <c r="AW179" s="490">
        <f t="shared" si="165"/>
        <v>44</v>
      </c>
      <c r="AX179" s="71"/>
      <c r="AY179" s="72"/>
      <c r="AZ179" s="73"/>
      <c r="BA179" s="74"/>
      <c r="BB179" s="75"/>
      <c r="BC179" s="52">
        <f t="shared" si="146"/>
        <v>0</v>
      </c>
      <c r="BD179" s="51">
        <f t="shared" si="147"/>
        <v>0</v>
      </c>
      <c r="BE179" s="491">
        <f t="shared" si="148"/>
        <v>46.2</v>
      </c>
      <c r="BF179" s="103"/>
      <c r="BG179" s="217">
        <f t="shared" si="166"/>
        <v>0</v>
      </c>
      <c r="BH179" s="491">
        <f t="shared" si="117"/>
        <v>48.400000000000006</v>
      </c>
      <c r="BI179" s="103"/>
      <c r="BJ179" s="51">
        <f t="shared" si="150"/>
        <v>0</v>
      </c>
      <c r="BK179" s="491">
        <f t="shared" si="151"/>
        <v>50.599999999999994</v>
      </c>
      <c r="BL179" s="103"/>
      <c r="BM179" s="217">
        <f t="shared" si="152"/>
        <v>0</v>
      </c>
      <c r="BN179" s="491">
        <f t="shared" si="153"/>
        <v>52.8</v>
      </c>
      <c r="BO179" s="392">
        <f t="shared" si="154"/>
        <v>0</v>
      </c>
      <c r="BP179" s="217">
        <f t="shared" si="155"/>
        <v>0</v>
      </c>
      <c r="BQ179" s="51">
        <f t="shared" si="156"/>
        <v>0</v>
      </c>
      <c r="BR179" s="222">
        <v>534</v>
      </c>
    </row>
    <row r="180" spans="1:70" ht="13" customHeight="1" x14ac:dyDescent="0.15">
      <c r="A180" s="51" t="str">
        <f t="shared" ref="A180:A183" si="167">"BL2"&amp;REPT(0,4-LEN(BR180))&amp;BR180</f>
        <v>BL20535</v>
      </c>
      <c r="B180" s="387" t="s">
        <v>1225</v>
      </c>
      <c r="C180" s="387" t="s">
        <v>1237</v>
      </c>
      <c r="D180" s="247" t="s">
        <v>5</v>
      </c>
      <c r="E180" s="247"/>
      <c r="F180" s="249" t="s">
        <v>1233</v>
      </c>
      <c r="G180" s="247" t="s">
        <v>69</v>
      </c>
      <c r="H180" s="219" t="s">
        <v>70</v>
      </c>
      <c r="I180" s="247" t="s">
        <v>1054</v>
      </c>
      <c r="J180" s="590" t="s">
        <v>1063</v>
      </c>
      <c r="K180" s="590" t="s">
        <v>1057</v>
      </c>
      <c r="L180" s="230" t="s">
        <v>1055</v>
      </c>
      <c r="M180" s="219">
        <v>1.63</v>
      </c>
      <c r="N180" s="217">
        <v>6</v>
      </c>
      <c r="O180" s="217"/>
      <c r="P180" s="217"/>
      <c r="Q180" s="56"/>
      <c r="R180" s="57"/>
      <c r="S180" s="58"/>
      <c r="T180" s="59"/>
      <c r="U180" s="60"/>
      <c r="V180" s="61"/>
      <c r="W180" s="62"/>
      <c r="X180" s="63"/>
      <c r="Y180" s="64"/>
      <c r="Z180" s="65"/>
      <c r="AA180" s="66"/>
      <c r="AB180" s="103"/>
      <c r="AC180" s="103"/>
      <c r="AD180" s="220">
        <f t="shared" si="116"/>
        <v>0</v>
      </c>
      <c r="AE180" s="67">
        <f t="shared" ref="AE180:AE183" si="168">N180*AD180</f>
        <v>0</v>
      </c>
      <c r="AF180" s="69"/>
      <c r="AG180" s="69"/>
      <c r="AH180" s="70"/>
      <c r="AI180" s="69"/>
      <c r="AJ180" s="69"/>
      <c r="AK180" s="69"/>
      <c r="AL180" s="495"/>
      <c r="AM180" s="489"/>
      <c r="AN180" s="69">
        <v>54</v>
      </c>
      <c r="AO180" s="70"/>
      <c r="AP180" s="70"/>
      <c r="AQ180" s="70"/>
      <c r="AR180" s="69">
        <v>44</v>
      </c>
      <c r="AS180" s="69"/>
      <c r="AT180" s="493"/>
      <c r="AU180" s="494"/>
      <c r="AV180" s="490">
        <f t="shared" ref="AV180:AV183" si="169">IF(OrderFormType="Wholesale",CEILING(AR180*ExchRate,ExchRateRoundUpTo),CEILING(AN180*ExchRate,ExchRateRoundUpTo)/1.22)</f>
        <v>44</v>
      </c>
      <c r="AW180" s="490">
        <f t="shared" ref="AW180:AW183" si="170">AV180*(1+AO180+AP180)</f>
        <v>44</v>
      </c>
      <c r="AX180" s="71"/>
      <c r="AY180" s="72"/>
      <c r="AZ180" s="73"/>
      <c r="BA180" s="74"/>
      <c r="BB180" s="75"/>
      <c r="BC180" s="52">
        <f t="shared" si="146"/>
        <v>0</v>
      </c>
      <c r="BD180" s="51">
        <f t="shared" si="147"/>
        <v>0</v>
      </c>
      <c r="BE180" s="491">
        <f t="shared" si="148"/>
        <v>46.2</v>
      </c>
      <c r="BF180" s="103"/>
      <c r="BG180" s="217">
        <f t="shared" ref="BG180:BG183" si="171">$N180*BF180</f>
        <v>0</v>
      </c>
      <c r="BH180" s="491">
        <f t="shared" si="117"/>
        <v>48.400000000000006</v>
      </c>
      <c r="BI180" s="103"/>
      <c r="BJ180" s="51">
        <f t="shared" si="150"/>
        <v>0</v>
      </c>
      <c r="BK180" s="491">
        <f t="shared" si="151"/>
        <v>50.599999999999994</v>
      </c>
      <c r="BL180" s="103"/>
      <c r="BM180" s="217">
        <f t="shared" si="152"/>
        <v>0</v>
      </c>
      <c r="BN180" s="491">
        <f t="shared" si="153"/>
        <v>52.8</v>
      </c>
      <c r="BO180" s="392">
        <f t="shared" si="154"/>
        <v>0</v>
      </c>
      <c r="BP180" s="217">
        <f t="shared" si="155"/>
        <v>0</v>
      </c>
      <c r="BQ180" s="51">
        <f t="shared" si="156"/>
        <v>0</v>
      </c>
      <c r="BR180" s="222">
        <v>535</v>
      </c>
    </row>
    <row r="181" spans="1:70" ht="13" customHeight="1" x14ac:dyDescent="0.15">
      <c r="A181" s="51" t="str">
        <f t="shared" si="167"/>
        <v>BL20525</v>
      </c>
      <c r="B181" s="387" t="s">
        <v>1225</v>
      </c>
      <c r="C181" s="387" t="s">
        <v>1238</v>
      </c>
      <c r="D181" s="247" t="s">
        <v>5</v>
      </c>
      <c r="E181" s="247"/>
      <c r="F181" s="249" t="s">
        <v>1231</v>
      </c>
      <c r="G181" s="247" t="s">
        <v>69</v>
      </c>
      <c r="H181" s="219" t="s">
        <v>70</v>
      </c>
      <c r="I181" s="247" t="s">
        <v>1054</v>
      </c>
      <c r="J181" s="590" t="s">
        <v>1063</v>
      </c>
      <c r="K181" s="590" t="s">
        <v>1057</v>
      </c>
      <c r="L181" s="230" t="s">
        <v>1055</v>
      </c>
      <c r="M181" s="219">
        <v>2.7</v>
      </c>
      <c r="N181" s="217">
        <v>8</v>
      </c>
      <c r="O181" s="217"/>
      <c r="P181" s="217"/>
      <c r="Q181" s="56"/>
      <c r="R181" s="57"/>
      <c r="S181" s="58"/>
      <c r="T181" s="59"/>
      <c r="U181" s="60"/>
      <c r="V181" s="61"/>
      <c r="W181" s="62"/>
      <c r="X181" s="63"/>
      <c r="Y181" s="64"/>
      <c r="Z181" s="65"/>
      <c r="AA181" s="66"/>
      <c r="AB181" s="103"/>
      <c r="AC181" s="103"/>
      <c r="AD181" s="220">
        <f t="shared" si="116"/>
        <v>0</v>
      </c>
      <c r="AE181" s="67">
        <f t="shared" si="168"/>
        <v>0</v>
      </c>
      <c r="AF181" s="69"/>
      <c r="AG181" s="69"/>
      <c r="AH181" s="70"/>
      <c r="AI181" s="69"/>
      <c r="AJ181" s="69"/>
      <c r="AK181" s="69"/>
      <c r="AL181" s="495"/>
      <c r="AM181" s="489"/>
      <c r="AN181" s="69">
        <v>54</v>
      </c>
      <c r="AO181" s="70"/>
      <c r="AP181" s="70"/>
      <c r="AQ181" s="70"/>
      <c r="AR181" s="69">
        <v>44</v>
      </c>
      <c r="AS181" s="69"/>
      <c r="AT181" s="493"/>
      <c r="AU181" s="494"/>
      <c r="AV181" s="490">
        <f t="shared" si="169"/>
        <v>44</v>
      </c>
      <c r="AW181" s="490">
        <f t="shared" si="170"/>
        <v>44</v>
      </c>
      <c r="AX181" s="71"/>
      <c r="AY181" s="72"/>
      <c r="AZ181" s="73"/>
      <c r="BA181" s="74"/>
      <c r="BB181" s="75"/>
      <c r="BC181" s="52">
        <f t="shared" si="146"/>
        <v>0</v>
      </c>
      <c r="BD181" s="51">
        <f t="shared" si="147"/>
        <v>0</v>
      </c>
      <c r="BE181" s="491">
        <f t="shared" si="148"/>
        <v>46.2</v>
      </c>
      <c r="BF181" s="103"/>
      <c r="BG181" s="217">
        <f t="shared" si="171"/>
        <v>0</v>
      </c>
      <c r="BH181" s="491">
        <f t="shared" si="117"/>
        <v>48.400000000000006</v>
      </c>
      <c r="BI181" s="103"/>
      <c r="BJ181" s="51">
        <f t="shared" si="150"/>
        <v>0</v>
      </c>
      <c r="BK181" s="491">
        <f t="shared" si="151"/>
        <v>50.599999999999994</v>
      </c>
      <c r="BL181" s="103"/>
      <c r="BM181" s="217">
        <f t="shared" si="152"/>
        <v>0</v>
      </c>
      <c r="BN181" s="491">
        <f t="shared" si="153"/>
        <v>52.8</v>
      </c>
      <c r="BO181" s="392">
        <f t="shared" si="154"/>
        <v>0</v>
      </c>
      <c r="BP181" s="217">
        <f t="shared" si="155"/>
        <v>0</v>
      </c>
      <c r="BQ181" s="51">
        <f t="shared" si="156"/>
        <v>0</v>
      </c>
      <c r="BR181" s="222">
        <v>525</v>
      </c>
    </row>
    <row r="182" spans="1:70" ht="13" customHeight="1" x14ac:dyDescent="0.15">
      <c r="A182" s="51" t="str">
        <f t="shared" si="167"/>
        <v>BL20340</v>
      </c>
      <c r="B182" s="387" t="s">
        <v>1225</v>
      </c>
      <c r="C182" s="410" t="s">
        <v>1239</v>
      </c>
      <c r="D182" s="247" t="s">
        <v>5</v>
      </c>
      <c r="E182" s="247"/>
      <c r="F182" s="219" t="s">
        <v>149</v>
      </c>
      <c r="G182" s="247" t="s">
        <v>69</v>
      </c>
      <c r="H182" s="247" t="s">
        <v>91</v>
      </c>
      <c r="I182" s="247" t="s">
        <v>1054</v>
      </c>
      <c r="J182" s="590" t="s">
        <v>1063</v>
      </c>
      <c r="K182" s="590" t="s">
        <v>1057</v>
      </c>
      <c r="L182" s="230" t="s">
        <v>1055</v>
      </c>
      <c r="M182" s="219">
        <v>1.32</v>
      </c>
      <c r="N182" s="217">
        <v>20</v>
      </c>
      <c r="O182" s="217"/>
      <c r="P182" s="217"/>
      <c r="Q182" s="56"/>
      <c r="R182" s="57"/>
      <c r="S182" s="58"/>
      <c r="T182" s="59"/>
      <c r="U182" s="60"/>
      <c r="V182" s="61"/>
      <c r="W182" s="62"/>
      <c r="X182" s="63"/>
      <c r="Y182" s="64"/>
      <c r="Z182" s="65"/>
      <c r="AA182" s="66"/>
      <c r="AB182" s="103"/>
      <c r="AC182" s="103"/>
      <c r="AD182" s="220">
        <f t="shared" si="116"/>
        <v>0</v>
      </c>
      <c r="AE182" s="67">
        <f t="shared" si="168"/>
        <v>0</v>
      </c>
      <c r="AF182" s="69"/>
      <c r="AG182" s="69"/>
      <c r="AH182" s="70"/>
      <c r="AI182" s="69"/>
      <c r="AJ182" s="69"/>
      <c r="AK182" s="69"/>
      <c r="AL182" s="495"/>
      <c r="AM182" s="489"/>
      <c r="AN182" s="69">
        <v>74</v>
      </c>
      <c r="AO182" s="70"/>
      <c r="AP182" s="70"/>
      <c r="AQ182" s="70"/>
      <c r="AR182" s="69">
        <v>59</v>
      </c>
      <c r="AS182" s="69"/>
      <c r="AT182" s="493"/>
      <c r="AU182" s="494"/>
      <c r="AV182" s="490">
        <f t="shared" si="169"/>
        <v>59</v>
      </c>
      <c r="AW182" s="490">
        <f t="shared" si="170"/>
        <v>59</v>
      </c>
      <c r="AX182" s="71"/>
      <c r="AY182" s="72"/>
      <c r="AZ182" s="73"/>
      <c r="BA182" s="74"/>
      <c r="BB182" s="75"/>
      <c r="BC182" s="52">
        <f t="shared" si="146"/>
        <v>0</v>
      </c>
      <c r="BD182" s="51">
        <f t="shared" si="147"/>
        <v>0</v>
      </c>
      <c r="BE182" s="491">
        <f t="shared" si="148"/>
        <v>61.95</v>
      </c>
      <c r="BF182" s="103"/>
      <c r="BG182" s="217">
        <f t="shared" si="171"/>
        <v>0</v>
      </c>
      <c r="BH182" s="491">
        <f t="shared" si="117"/>
        <v>64.900000000000006</v>
      </c>
      <c r="BI182" s="103"/>
      <c r="BJ182" s="51">
        <f t="shared" si="150"/>
        <v>0</v>
      </c>
      <c r="BK182" s="491">
        <f t="shared" si="151"/>
        <v>67.849999999999994</v>
      </c>
      <c r="BL182" s="103"/>
      <c r="BM182" s="217">
        <f t="shared" si="152"/>
        <v>0</v>
      </c>
      <c r="BN182" s="491">
        <f t="shared" si="153"/>
        <v>70.8</v>
      </c>
      <c r="BO182" s="392">
        <f t="shared" si="154"/>
        <v>0</v>
      </c>
      <c r="BP182" s="217">
        <f t="shared" si="155"/>
        <v>0</v>
      </c>
      <c r="BQ182" s="51">
        <f t="shared" si="156"/>
        <v>0</v>
      </c>
      <c r="BR182" s="222">
        <v>340</v>
      </c>
    </row>
    <row r="183" spans="1:70" ht="13" customHeight="1" x14ac:dyDescent="0.15">
      <c r="A183" s="51" t="str">
        <f t="shared" si="167"/>
        <v>BL20521</v>
      </c>
      <c r="B183" s="387" t="s">
        <v>1225</v>
      </c>
      <c r="C183" s="387" t="s">
        <v>1240</v>
      </c>
      <c r="D183" s="247" t="s">
        <v>5</v>
      </c>
      <c r="E183" s="247"/>
      <c r="F183" s="249" t="s">
        <v>1241</v>
      </c>
      <c r="G183" s="219" t="s">
        <v>72</v>
      </c>
      <c r="H183" s="219" t="s">
        <v>70</v>
      </c>
      <c r="I183" s="247" t="s">
        <v>1054</v>
      </c>
      <c r="J183" s="590" t="s">
        <v>1063</v>
      </c>
      <c r="K183" s="590" t="s">
        <v>1057</v>
      </c>
      <c r="L183" s="230" t="s">
        <v>1055</v>
      </c>
      <c r="M183" s="219">
        <v>3.9380000000000002</v>
      </c>
      <c r="N183" s="217">
        <v>6</v>
      </c>
      <c r="O183" s="217"/>
      <c r="P183" s="217"/>
      <c r="Q183" s="56"/>
      <c r="R183" s="57"/>
      <c r="S183" s="58"/>
      <c r="T183" s="59"/>
      <c r="U183" s="60"/>
      <c r="V183" s="61"/>
      <c r="W183" s="62"/>
      <c r="X183" s="63"/>
      <c r="Y183" s="64"/>
      <c r="Z183" s="65"/>
      <c r="AA183" s="66"/>
      <c r="AB183" s="103"/>
      <c r="AC183" s="103"/>
      <c r="AD183" s="220">
        <f t="shared" si="116"/>
        <v>0</v>
      </c>
      <c r="AE183" s="67">
        <f t="shared" si="168"/>
        <v>0</v>
      </c>
      <c r="AF183" s="69"/>
      <c r="AG183" s="69"/>
      <c r="AH183" s="70"/>
      <c r="AI183" s="69"/>
      <c r="AJ183" s="69"/>
      <c r="AK183" s="69"/>
      <c r="AL183" s="495"/>
      <c r="AM183" s="489"/>
      <c r="AN183" s="69">
        <v>74</v>
      </c>
      <c r="AO183" s="70"/>
      <c r="AP183" s="70"/>
      <c r="AQ183" s="70"/>
      <c r="AR183" s="69">
        <v>59</v>
      </c>
      <c r="AS183" s="69"/>
      <c r="AT183" s="493"/>
      <c r="AU183" s="494"/>
      <c r="AV183" s="490">
        <f t="shared" si="169"/>
        <v>59</v>
      </c>
      <c r="AW183" s="490">
        <f t="shared" si="170"/>
        <v>59</v>
      </c>
      <c r="AX183" s="71"/>
      <c r="AY183" s="72"/>
      <c r="AZ183" s="73"/>
      <c r="BA183" s="74"/>
      <c r="BB183" s="75"/>
      <c r="BC183" s="52">
        <f t="shared" si="146"/>
        <v>0</v>
      </c>
      <c r="BD183" s="51">
        <f t="shared" si="147"/>
        <v>0</v>
      </c>
      <c r="BE183" s="491">
        <f t="shared" si="148"/>
        <v>61.95</v>
      </c>
      <c r="BF183" s="103"/>
      <c r="BG183" s="217">
        <f t="shared" si="171"/>
        <v>0</v>
      </c>
      <c r="BH183" s="491">
        <f t="shared" si="117"/>
        <v>64.900000000000006</v>
      </c>
      <c r="BI183" s="103"/>
      <c r="BJ183" s="51">
        <f t="shared" si="150"/>
        <v>0</v>
      </c>
      <c r="BK183" s="491">
        <f t="shared" si="151"/>
        <v>67.849999999999994</v>
      </c>
      <c r="BL183" s="103"/>
      <c r="BM183" s="217">
        <f t="shared" si="152"/>
        <v>0</v>
      </c>
      <c r="BN183" s="491">
        <f t="shared" si="153"/>
        <v>70.8</v>
      </c>
      <c r="BO183" s="392">
        <f t="shared" si="154"/>
        <v>0</v>
      </c>
      <c r="BP183" s="217">
        <f t="shared" si="155"/>
        <v>0</v>
      </c>
      <c r="BQ183" s="51">
        <f t="shared" si="156"/>
        <v>0</v>
      </c>
      <c r="BR183" s="222">
        <v>521</v>
      </c>
    </row>
    <row r="184" spans="1:70" ht="13" customHeight="1" x14ac:dyDescent="0.15">
      <c r="A184" s="104"/>
      <c r="B184" s="104"/>
      <c r="C184" s="104"/>
      <c r="D184" s="104"/>
      <c r="E184" s="418"/>
      <c r="F184" s="104"/>
      <c r="G184" s="104"/>
      <c r="H184" s="104"/>
      <c r="I184" s="418"/>
      <c r="J184" s="418"/>
      <c r="K184" s="418"/>
      <c r="L184" s="418"/>
      <c r="M184" s="104"/>
      <c r="N184" s="107"/>
      <c r="O184" s="419"/>
      <c r="P184" s="419"/>
      <c r="Q184" s="116"/>
      <c r="R184" s="116"/>
      <c r="S184" s="116"/>
      <c r="T184" s="116"/>
      <c r="U184" s="117"/>
      <c r="V184" s="116"/>
      <c r="W184" s="116"/>
      <c r="X184" s="116"/>
      <c r="Y184" s="116"/>
      <c r="Z184" s="116"/>
      <c r="AA184" s="116"/>
      <c r="AB184" s="118"/>
      <c r="AC184" s="118"/>
      <c r="AD184" s="108"/>
      <c r="AE184" s="108"/>
      <c r="AF184" s="108"/>
      <c r="AG184" s="108"/>
      <c r="AH184" s="109"/>
      <c r="AI184" s="110"/>
      <c r="AJ184" s="421"/>
      <c r="AK184" s="110"/>
      <c r="AL184" s="421"/>
      <c r="AM184" s="110"/>
      <c r="AN184" s="110"/>
      <c r="AO184" s="421"/>
      <c r="AP184" s="421"/>
      <c r="AQ184" s="421"/>
      <c r="AR184" s="110"/>
      <c r="AS184" s="110"/>
      <c r="AT184" s="110"/>
      <c r="AU184" s="110"/>
      <c r="AV184" s="110"/>
      <c r="AW184" s="421"/>
      <c r="AX184" s="118"/>
      <c r="AY184" s="118"/>
      <c r="AZ184" s="118"/>
      <c r="BA184" s="119"/>
      <c r="BB184" s="118"/>
      <c r="BC184" s="111"/>
      <c r="BD184" s="111"/>
      <c r="BE184" s="112"/>
      <c r="BF184" s="113"/>
      <c r="BG184" s="111"/>
      <c r="BH184" s="112"/>
      <c r="BI184" s="113"/>
      <c r="BJ184" s="111"/>
      <c r="BK184" s="112"/>
      <c r="BL184" s="113"/>
      <c r="BM184" s="111"/>
      <c r="BN184" s="112"/>
      <c r="BO184" s="112"/>
      <c r="BP184" s="107"/>
      <c r="BQ184" s="107"/>
      <c r="BR184" s="114"/>
    </row>
  </sheetData>
  <sheetProtection sort="0" autoFilter="0"/>
  <autoFilter ref="A6:BR184" xr:uid="{A4B9A71D-6C02-984E-A0DB-FDC85E6EC4AC}"/>
  <phoneticPr fontId="26" type="noConversion"/>
  <conditionalFormatting sqref="AM150:AM171 AM83:AM120 AM8:AM52 AM54:AM81 AM122:AM148">
    <cfRule type="dataBar" priority="126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{8664D20D-3584-3B49-9A5A-763439E6EF09}</x14:id>
        </ext>
      </extLst>
    </cfRule>
  </conditionalFormatting>
  <conditionalFormatting sqref="AM173:AM183">
    <cfRule type="dataBar" priority="161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{421CEDBC-1E51-B449-89E7-120A79423314}</x14:id>
        </ext>
      </extLst>
    </cfRule>
  </conditionalFormatting>
  <conditionalFormatting sqref="AT7:AU184">
    <cfRule type="dataBar" priority="270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{D764484A-A00C-D246-8D5E-1A25E85BB0A0}</x14:id>
        </ext>
      </extLst>
    </cfRule>
  </conditionalFormatting>
  <dataValidations count="2">
    <dataValidation type="whole" operator="greaterThan" allowBlank="1" showInputMessage="1" showErrorMessage="1" sqref="BI108:BI116 BF7:BP7 BL56:BL63 BI44:BI52 BL83:BL87 BL122:BL127 BL162:BL168 BL141:BL148 BI8:BI33 BI36:BI37 BI56:BI63 BI54 BI83:BI87 BJ95:BJ120 BI89:BI105 BI122:BI127 BI132:BI138 BI150:BI160 BI162:BI168 BF150:BG171 BL150:BL160 BL8:BL33 BM122:BM148 BL132:BL138 BL108:BL116 BL89:BL105 BL67:BL81 BL54 BL44:BL52 BL36:BL37 BP122:BP148 BP8:BP52 BJ8:BJ52 BM8:BM52 BF8:BG52 BF122:BG148 BF184 BI141:BI148 BI67:BI81 BJ60:BJ61 BF54:BG81 BP54:BP81 BM54:BM81 BM150:BM171 BF173:BG183 BI170:BI171 BL170:BL171 BP150:BP171 BM173:BM183 BP173:BP183 BI173:BI184 BL173:BL184 Q173:AC184 AX173:BB184 Q150:AC171 AX150:BB171 AX54:BB81 AX7:BB52 Q122:AC148 AX122:BB148 BP83:BP120 BJ83:BJ93 BM83:BM120 BF83:BG120 Q7:AC120 AX83:BB120" xr:uid="{00000000-0002-0000-0200-000000000000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I34:BI35 BI38:BI43 BI64:BI66 BI55 BI106:BI107 BI117:BI120 BL128:BL131 BI139:BI140 BI161 BI169 BL169 BL161 BL139:BL140 BL34:BL35 BL117:BL120 BL106:BL107 BL64:BL66 BL55 BI128:BI131 BL38:BL43 BI60:BI61 BL60:BL61 BL88 BI88" xr:uid="{32B13E76-63FB-CB44-B9C7-A82EDA986DFF}">
      <formula1>0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664D20D-3584-3B49-9A5A-763439E6EF0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AM150:AM171 AM83:AM120 AM8:AM52 AM54:AM81 AM122:AM148</xm:sqref>
        </x14:conditionalFormatting>
        <x14:conditionalFormatting xmlns:xm="http://schemas.microsoft.com/office/excel/2006/main">
          <x14:cfRule type="dataBar" id="{421CEDBC-1E51-B449-89E7-120A7942331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AM173:AM183</xm:sqref>
        </x14:conditionalFormatting>
        <x14:conditionalFormatting xmlns:xm="http://schemas.microsoft.com/office/excel/2006/main">
          <x14:cfRule type="dataBar" id="{D764484A-A00C-D246-8D5E-1A25E85BB0A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AT7:AU184</xm:sqref>
        </x14:conditionalFormatting>
        <x14:conditionalFormatting xmlns:xm="http://schemas.microsoft.com/office/excel/2006/main">
          <x14:cfRule type="expression" priority="162" id="{46628F37-0643-6742-80C9-0C69EAFE030E}">
            <xm:f>Currency!$H$2="Dollar"</xm:f>
            <x14:dxf>
              <numFmt numFmtId="171" formatCode="[$$-409]#,##0.00"/>
            </x14:dxf>
          </x14:cfRule>
          <x14:cfRule type="expression" priority="163" id="{17450F85-1560-3E41-A4FD-05D8096F4F65}">
            <xm:f>Currency!$H$2="Pound"</xm:f>
            <x14:dxf>
              <numFmt numFmtId="181" formatCode="[$£-809]#,##0.00"/>
            </x14:dxf>
          </x14:cfRule>
          <x14:cfRule type="expression" priority="164" id="{67EF3803-5C33-7A48-BB55-8C776092A5FB}">
            <xm:f>Currency!$H$2="Franc"</xm:f>
            <x14:dxf>
              <numFmt numFmtId="180" formatCode="[$CHF]\ #,##0.00"/>
            </x14:dxf>
          </x14:cfRule>
          <x14:cfRule type="expression" priority="165" id="{8DBE4181-13EB-8049-A98A-D20C09BF14CF}">
            <xm:f>Currency!$H$2="Krone"</xm:f>
            <x14:dxf>
              <numFmt numFmtId="179" formatCode="[$kr-43B]\ #,##0.00"/>
            </x14:dxf>
          </x14:cfRule>
          <x14:cfRule type="expression" priority="166" id="{31C6305A-3505-6541-A29D-B680C46DA461}">
            <xm:f>Currency!$H$2="Koruna"</xm:f>
            <x14:dxf>
              <numFmt numFmtId="178" formatCode="#,##0.00\ [$Kč-405]"/>
            </x14:dxf>
          </x14:cfRule>
          <x14:cfRule type="expression" priority="167" id="{34E6C318-8E48-D540-B41F-9B70FDF192C6}">
            <xm:f>Currency!$H$2="Yen"</xm:f>
            <x14:dxf>
              <numFmt numFmtId="177" formatCode="[$¥-411]#,##0.00"/>
            </x14:dxf>
          </x14:cfRule>
          <x14:cfRule type="expression" priority="168" id="{991E06C3-0E42-E449-9B71-AE9F46AFBD86}">
            <xm:f>Currency!$H$2="Yuan"</xm:f>
            <x14:dxf>
              <numFmt numFmtId="176" formatCode="[$¥-804]#,##0.00"/>
            </x14:dxf>
          </x14:cfRule>
          <x14:cfRule type="expression" priority="169" id="{4BF7B847-FAEB-CD45-8FD8-D39F87C7DC48}">
            <xm:f>Currency!$H$2="Won"</xm:f>
            <x14:dxf>
              <numFmt numFmtId="182" formatCode="[$₩-412]#,##0.00"/>
            </x14:dxf>
          </x14:cfRule>
          <xm:sqref>BN5:BO8 BH7:BH52 BK7:BK52 AW7:AW184 BE7:BE184 BN9:BN52 BO9:BO143 BG53 BI53:BN53 BP53 BH54:BH81 BK54:BK81 BN54:BN81 BN60:BO61 BG82 BI82:BN82 BP82:BQ82 BH83:BH120 BK83:BK120 BN83:BN120 BG121 BI121:BN121 BP121 BN122:BN143 BH122:BH148 BK122:BK148 BN144:BO148 BG149 BI149:BN149 BP149 BO149:BO171 BH150:BH171 BK150:BK171 BN150:BN171 BG172 BI172:BP172 BN173:BO183 BH173:BH184 BK173:BK184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KL299"/>
  <sheetViews>
    <sheetView showGridLines="0" topLeftCell="C1" zoomScaleNormal="100" workbookViewId="0">
      <selection activeCell="Q8" sqref="Q8"/>
    </sheetView>
  </sheetViews>
  <sheetFormatPr baseColWidth="10" defaultColWidth="11.5" defaultRowHeight="13.5" customHeight="1" outlineLevelCol="1" x14ac:dyDescent="0.15"/>
  <cols>
    <col min="1" max="1" width="8" style="2" hidden="1" customWidth="1" outlineLevel="1"/>
    <col min="2" max="2" width="26.5" style="2" hidden="1" customWidth="1" outlineLevel="1"/>
    <col min="3" max="3" width="29" style="2" bestFit="1" customWidth="1" collapsed="1"/>
    <col min="4" max="4" width="18.33203125" style="2" customWidth="1"/>
    <col min="5" max="5" width="5" style="2" customWidth="1"/>
    <col min="6" max="6" width="27.5" style="2" hidden="1" customWidth="1" outlineLevel="1"/>
    <col min="7" max="7" width="13.83203125" style="2" customWidth="1" collapsed="1"/>
    <col min="8" max="8" width="12.5" style="2" hidden="1" customWidth="1" outlineLevel="1"/>
    <col min="9" max="9" width="16.5" style="2" hidden="1" customWidth="1" outlineLevel="1"/>
    <col min="10" max="10" width="50.5" style="2" hidden="1" customWidth="1" outlineLevel="1"/>
    <col min="11" max="11" width="24" style="2" hidden="1" customWidth="1" outlineLevel="1"/>
    <col min="12" max="12" width="19.5" style="2" hidden="1" customWidth="1" outlineLevel="1"/>
    <col min="13" max="13" width="9.1640625" style="2" hidden="1" customWidth="1" outlineLevel="1"/>
    <col min="14" max="14" width="5.1640625" style="2" bestFit="1" customWidth="1" collapsed="1"/>
    <col min="15" max="16" width="6.1640625" style="2" hidden="1" customWidth="1" outlineLevel="1"/>
    <col min="17" max="17" width="4.6640625" style="2" customWidth="1" collapsed="1"/>
    <col min="18" max="29" width="4.6640625" style="2" customWidth="1"/>
    <col min="30" max="30" width="5" style="2" customWidth="1"/>
    <col min="31" max="31" width="7.5" style="2" customWidth="1"/>
    <col min="32" max="34" width="11.6640625" style="2" hidden="1" customWidth="1" outlineLevel="1"/>
    <col min="35" max="41" width="10.8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8" width="14" style="2" hidden="1" customWidth="1" outlineLevel="1"/>
    <col min="49" max="49" width="14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4" style="2" bestFit="1" customWidth="1"/>
    <col min="58" max="58" width="6.33203125" style="2" customWidth="1"/>
    <col min="59" max="59" width="5.6640625" style="2" customWidth="1"/>
    <col min="60" max="60" width="14" style="2" bestFit="1" customWidth="1"/>
    <col min="61" max="61" width="5.5" style="2" customWidth="1"/>
    <col min="62" max="62" width="5.6640625" style="2" customWidth="1"/>
    <col min="63" max="63" width="14" style="2" bestFit="1" customWidth="1"/>
    <col min="64" max="64" width="5.5" style="2" customWidth="1"/>
    <col min="65" max="65" width="5.6640625" style="2" customWidth="1"/>
    <col min="66" max="66" width="14" style="2" bestFit="1" customWidth="1"/>
    <col min="67" max="67" width="17.6640625" style="2" bestFit="1" customWidth="1"/>
    <col min="68" max="68" width="6.83203125" style="2" customWidth="1"/>
    <col min="69" max="69" width="7.5" style="2" customWidth="1"/>
    <col min="70" max="70" width="5" style="2" hidden="1" customWidth="1" outlineLevel="1"/>
    <col min="71" max="71" width="11.5" style="2" customWidth="1" collapsed="1"/>
    <col min="72" max="293" width="11.5" style="2" customWidth="1"/>
    <col min="294" max="16384" width="11.5" style="3"/>
  </cols>
  <sheetData>
    <row r="1" spans="1:298" ht="52" x14ac:dyDescent="0.15">
      <c r="A1" s="34" t="s">
        <v>24</v>
      </c>
      <c r="B1" s="96" t="s">
        <v>65</v>
      </c>
      <c r="C1" s="120"/>
      <c r="D1" s="360" t="s">
        <v>25</v>
      </c>
      <c r="E1" s="361" t="s">
        <v>784</v>
      </c>
      <c r="F1" s="360" t="s">
        <v>26</v>
      </c>
      <c r="G1" s="360" t="s">
        <v>27</v>
      </c>
      <c r="H1" s="360" t="s">
        <v>28</v>
      </c>
      <c r="I1" s="360" t="s">
        <v>1047</v>
      </c>
      <c r="J1" s="360" t="s">
        <v>1048</v>
      </c>
      <c r="K1" s="360" t="s">
        <v>1049</v>
      </c>
      <c r="L1" s="360" t="s">
        <v>1050</v>
      </c>
      <c r="M1" s="427" t="s">
        <v>29</v>
      </c>
      <c r="N1" s="348" t="s">
        <v>30</v>
      </c>
      <c r="O1" s="363" t="s">
        <v>785</v>
      </c>
      <c r="P1" s="364" t="s">
        <v>786</v>
      </c>
      <c r="Q1" s="321" t="s">
        <v>31</v>
      </c>
      <c r="R1" s="322"/>
      <c r="S1" s="322"/>
      <c r="T1" s="322"/>
      <c r="U1" s="322"/>
      <c r="V1" s="323"/>
      <c r="W1" s="323"/>
      <c r="X1" s="323"/>
      <c r="Y1" s="323"/>
      <c r="Z1" s="323"/>
      <c r="AA1" s="323"/>
      <c r="AB1" s="323"/>
      <c r="AC1" s="323"/>
      <c r="AD1" s="365" t="s">
        <v>4</v>
      </c>
      <c r="AE1" s="366" t="s">
        <v>5</v>
      </c>
      <c r="AF1" s="367"/>
      <c r="AG1" s="367"/>
      <c r="AH1" s="367"/>
      <c r="AI1" s="367"/>
      <c r="AJ1" s="561"/>
      <c r="AK1" s="562"/>
      <c r="AL1" s="35"/>
      <c r="AM1" s="35"/>
      <c r="AN1" s="367" t="s">
        <v>32</v>
      </c>
      <c r="AO1" s="367"/>
      <c r="AP1" s="367"/>
      <c r="AQ1" s="367"/>
      <c r="AR1" s="367" t="s">
        <v>33</v>
      </c>
      <c r="AS1" s="367"/>
      <c r="AT1" s="368"/>
      <c r="AU1" s="368"/>
      <c r="AV1" s="368" t="s">
        <v>34</v>
      </c>
      <c r="AW1" s="368" t="s">
        <v>34</v>
      </c>
      <c r="AX1" s="338" t="s">
        <v>35</v>
      </c>
      <c r="AY1" s="339"/>
      <c r="AZ1" s="340"/>
      <c r="BA1" s="340"/>
      <c r="BB1" s="340"/>
      <c r="BC1" s="369" t="s">
        <v>4</v>
      </c>
      <c r="BD1" s="370" t="s">
        <v>5</v>
      </c>
      <c r="BE1" s="371" t="s">
        <v>34</v>
      </c>
      <c r="BF1" s="560" t="s">
        <v>1004</v>
      </c>
      <c r="BG1" s="373" t="s">
        <v>5</v>
      </c>
      <c r="BH1" s="374" t="s">
        <v>34</v>
      </c>
      <c r="BI1" s="372" t="s">
        <v>36</v>
      </c>
      <c r="BJ1" s="373" t="s">
        <v>5</v>
      </c>
      <c r="BK1" s="374" t="s">
        <v>34</v>
      </c>
      <c r="BL1" s="372" t="s">
        <v>787</v>
      </c>
      <c r="BM1" s="373" t="s">
        <v>5</v>
      </c>
      <c r="BN1" s="374" t="s">
        <v>34</v>
      </c>
      <c r="BO1" s="375" t="s">
        <v>3</v>
      </c>
      <c r="BP1" s="376" t="s">
        <v>4</v>
      </c>
      <c r="BQ1" s="377" t="s">
        <v>5</v>
      </c>
      <c r="BR1" s="378" t="s">
        <v>37</v>
      </c>
    </row>
    <row r="2" spans="1:298" ht="13" customHeight="1" x14ac:dyDescent="0.15">
      <c r="A2" s="98"/>
      <c r="B2" s="121"/>
      <c r="C2" s="9"/>
      <c r="D2" s="309"/>
      <c r="E2" s="307"/>
      <c r="F2" s="308"/>
      <c r="G2" s="308"/>
      <c r="H2" s="308"/>
      <c r="I2" s="320"/>
      <c r="J2" s="320"/>
      <c r="K2" s="320"/>
      <c r="L2" s="320"/>
      <c r="M2" s="320"/>
      <c r="N2" s="349" t="s">
        <v>765</v>
      </c>
      <c r="O2" s="349"/>
      <c r="P2" s="349"/>
      <c r="Q2" s="350" t="s">
        <v>38</v>
      </c>
      <c r="R2" s="350" t="s">
        <v>39</v>
      </c>
      <c r="S2" s="350" t="s">
        <v>40</v>
      </c>
      <c r="T2" s="350" t="s">
        <v>41</v>
      </c>
      <c r="U2" s="350" t="s">
        <v>42</v>
      </c>
      <c r="V2" s="350" t="s">
        <v>43</v>
      </c>
      <c r="W2" s="350" t="s">
        <v>44</v>
      </c>
      <c r="X2" s="350" t="s">
        <v>45</v>
      </c>
      <c r="Y2" s="350" t="s">
        <v>46</v>
      </c>
      <c r="Z2" s="350" t="s">
        <v>47</v>
      </c>
      <c r="AA2" s="350" t="s">
        <v>48</v>
      </c>
      <c r="AB2" s="350"/>
      <c r="AC2" s="352"/>
      <c r="AD2" s="319"/>
      <c r="AE2" s="311"/>
      <c r="AF2" s="311"/>
      <c r="AG2" s="311"/>
      <c r="AH2" s="311"/>
      <c r="AI2" s="311"/>
      <c r="AJ2" s="311"/>
      <c r="AK2" s="41"/>
      <c r="AL2" s="311"/>
      <c r="AM2" s="41"/>
      <c r="AN2" s="311"/>
      <c r="AO2" s="311"/>
      <c r="AP2" s="311"/>
      <c r="AQ2" s="311"/>
      <c r="AR2" s="311"/>
      <c r="AS2" s="428"/>
      <c r="AT2" s="428"/>
      <c r="AU2" s="428"/>
      <c r="AV2" s="353"/>
      <c r="AW2" s="353"/>
      <c r="AX2" s="350" t="s">
        <v>49</v>
      </c>
      <c r="AY2" s="350" t="s">
        <v>41</v>
      </c>
      <c r="AZ2" s="350" t="s">
        <v>40</v>
      </c>
      <c r="BA2" s="350" t="s">
        <v>50</v>
      </c>
      <c r="BB2" s="350" t="s">
        <v>47</v>
      </c>
      <c r="BC2" s="319"/>
      <c r="BD2" s="311"/>
      <c r="BE2" s="313"/>
      <c r="BF2" s="380"/>
      <c r="BG2" s="311"/>
      <c r="BH2" s="313"/>
      <c r="BI2" s="380"/>
      <c r="BJ2" s="311"/>
      <c r="BK2" s="313"/>
      <c r="BL2" s="380"/>
      <c r="BM2" s="311"/>
      <c r="BN2" s="313"/>
      <c r="BO2" s="314"/>
      <c r="BP2" s="315"/>
      <c r="BQ2" s="316"/>
      <c r="BR2" s="317"/>
    </row>
    <row r="3" spans="1:298" ht="13" customHeight="1" x14ac:dyDescent="0.15">
      <c r="A3" s="307"/>
      <c r="B3" s="308"/>
      <c r="C3" s="4"/>
      <c r="D3" s="309"/>
      <c r="E3" s="309"/>
      <c r="F3" s="309"/>
      <c r="G3" s="309"/>
      <c r="H3" s="309"/>
      <c r="I3" s="576"/>
      <c r="J3" s="576"/>
      <c r="K3" s="576"/>
      <c r="L3" s="576"/>
      <c r="M3" s="320"/>
      <c r="N3" s="349" t="s">
        <v>431</v>
      </c>
      <c r="O3" s="349"/>
      <c r="P3" s="349"/>
      <c r="Q3" s="350" t="s">
        <v>768</v>
      </c>
      <c r="R3" s="350" t="s">
        <v>770</v>
      </c>
      <c r="S3" s="350" t="s">
        <v>766</v>
      </c>
      <c r="T3" s="350" t="s">
        <v>771</v>
      </c>
      <c r="U3" s="350" t="s">
        <v>775</v>
      </c>
      <c r="V3" s="350" t="s">
        <v>774</v>
      </c>
      <c r="W3" s="350" t="s">
        <v>772</v>
      </c>
      <c r="X3" s="350" t="s">
        <v>776</v>
      </c>
      <c r="Y3" s="350" t="s">
        <v>769</v>
      </c>
      <c r="Z3" s="350" t="s">
        <v>767</v>
      </c>
      <c r="AA3" s="350" t="s">
        <v>773</v>
      </c>
      <c r="AB3" s="350" t="s">
        <v>432</v>
      </c>
      <c r="AC3" s="352" t="s">
        <v>433</v>
      </c>
      <c r="AD3" s="319"/>
      <c r="AE3" s="311"/>
      <c r="AF3" s="311"/>
      <c r="AG3" s="311"/>
      <c r="AH3" s="311"/>
      <c r="AI3" s="311"/>
      <c r="AJ3" s="311"/>
      <c r="AK3" s="41"/>
      <c r="AL3" s="311"/>
      <c r="AM3" s="41"/>
      <c r="AN3" s="311"/>
      <c r="AO3" s="311"/>
      <c r="AP3" s="311"/>
      <c r="AQ3" s="311"/>
      <c r="AR3" s="311"/>
      <c r="AS3" s="311"/>
      <c r="AT3" s="312"/>
      <c r="AU3" s="312"/>
      <c r="AV3" s="337"/>
      <c r="AW3" s="337"/>
      <c r="AX3" s="350"/>
      <c r="AY3" s="350"/>
      <c r="AZ3" s="350"/>
      <c r="BA3" s="350"/>
      <c r="BB3" s="350"/>
      <c r="BC3" s="319"/>
      <c r="BD3" s="311"/>
      <c r="BE3" s="313"/>
      <c r="BF3" s="310"/>
      <c r="BG3" s="311"/>
      <c r="BH3" s="313"/>
      <c r="BI3" s="310"/>
      <c r="BJ3" s="311"/>
      <c r="BK3" s="313"/>
      <c r="BL3" s="310"/>
      <c r="BM3" s="311"/>
      <c r="BN3" s="313"/>
      <c r="BO3" s="314"/>
      <c r="BP3" s="315"/>
      <c r="BQ3" s="316"/>
      <c r="BR3" s="317"/>
      <c r="BS3" s="301"/>
      <c r="KH3" s="2"/>
      <c r="KI3" s="2"/>
      <c r="KJ3" s="2"/>
      <c r="KK3" s="2"/>
      <c r="KL3" s="2"/>
    </row>
    <row r="4" spans="1:298" ht="13" customHeight="1" x14ac:dyDescent="0.15">
      <c r="A4" s="98"/>
      <c r="B4" s="122"/>
      <c r="C4" s="9"/>
      <c r="D4" s="309"/>
      <c r="E4" s="307"/>
      <c r="F4" s="308"/>
      <c r="G4" s="308"/>
      <c r="H4" s="308"/>
      <c r="I4" s="320"/>
      <c r="J4" s="320"/>
      <c r="K4" s="320"/>
      <c r="L4" s="320"/>
      <c r="M4" s="320"/>
      <c r="N4" s="318" t="s">
        <v>1264</v>
      </c>
      <c r="O4" s="351"/>
      <c r="P4" s="351"/>
      <c r="Q4" s="352" t="s">
        <v>51</v>
      </c>
      <c r="R4" s="352" t="s">
        <v>471</v>
      </c>
      <c r="S4" s="352" t="s">
        <v>501</v>
      </c>
      <c r="T4" s="352" t="s">
        <v>500</v>
      </c>
      <c r="U4" s="352" t="s">
        <v>52</v>
      </c>
      <c r="V4" s="352" t="s">
        <v>409</v>
      </c>
      <c r="W4" s="352"/>
      <c r="X4" s="352" t="s">
        <v>503</v>
      </c>
      <c r="Y4" s="352" t="s">
        <v>504</v>
      </c>
      <c r="Z4" s="352" t="s">
        <v>474</v>
      </c>
      <c r="AA4" s="352"/>
      <c r="AB4" s="352"/>
      <c r="AC4" s="352" t="s">
        <v>1119</v>
      </c>
      <c r="AD4" s="319"/>
      <c r="AE4" s="311"/>
      <c r="AF4" s="311"/>
      <c r="AG4" s="311"/>
      <c r="AH4" s="311"/>
      <c r="AI4" s="311"/>
      <c r="AJ4" s="311"/>
      <c r="AK4" s="41"/>
      <c r="AL4" s="311"/>
      <c r="AM4" s="41"/>
      <c r="AN4" s="311"/>
      <c r="AO4" s="311"/>
      <c r="AP4" s="311"/>
      <c r="AQ4" s="311"/>
      <c r="AR4" s="311"/>
      <c r="AS4" s="311"/>
      <c r="AT4" s="312"/>
      <c r="AU4" s="312"/>
      <c r="AV4" s="337"/>
      <c r="AW4" s="337"/>
      <c r="AX4" s="352" t="s">
        <v>866</v>
      </c>
      <c r="AY4" s="352" t="s">
        <v>502</v>
      </c>
      <c r="AZ4" s="352"/>
      <c r="BA4" s="352"/>
      <c r="BB4" s="352" t="s">
        <v>516</v>
      </c>
      <c r="BC4" s="319"/>
      <c r="BD4" s="311"/>
      <c r="BE4" s="313"/>
      <c r="BF4" s="382"/>
      <c r="BG4" s="311"/>
      <c r="BH4" s="313"/>
      <c r="BI4" s="382"/>
      <c r="BJ4" s="311"/>
      <c r="BK4" s="313"/>
      <c r="BL4" s="382"/>
      <c r="BM4" s="311"/>
      <c r="BN4" s="313"/>
      <c r="BO4" s="314"/>
      <c r="BP4" s="315"/>
      <c r="BQ4" s="316"/>
      <c r="BR4" s="317"/>
    </row>
    <row r="5" spans="1:298" ht="13" x14ac:dyDescent="0.15">
      <c r="A5" s="37"/>
      <c r="B5" s="54"/>
      <c r="C5" s="8"/>
      <c r="D5" s="43"/>
      <c r="E5" s="384"/>
      <c r="F5" s="507"/>
      <c r="G5" s="507"/>
      <c r="H5" s="43"/>
      <c r="I5" s="384"/>
      <c r="J5" s="384"/>
      <c r="K5" s="384"/>
      <c r="L5" s="384"/>
      <c r="M5" s="43"/>
      <c r="N5" s="346"/>
      <c r="O5" s="385"/>
      <c r="P5" s="385"/>
      <c r="Q5" s="324">
        <f t="shared" ref="Q5:AC5" si="0">SUMPRODUCT(Q6:Q283,$N6:$N283)</f>
        <v>0</v>
      </c>
      <c r="R5" s="325">
        <f t="shared" si="0"/>
        <v>0</v>
      </c>
      <c r="S5" s="326">
        <f t="shared" si="0"/>
        <v>0</v>
      </c>
      <c r="T5" s="327">
        <f t="shared" si="0"/>
        <v>0</v>
      </c>
      <c r="U5" s="328">
        <f t="shared" si="0"/>
        <v>0</v>
      </c>
      <c r="V5" s="329">
        <f t="shared" si="0"/>
        <v>0</v>
      </c>
      <c r="W5" s="330">
        <f t="shared" si="0"/>
        <v>0</v>
      </c>
      <c r="X5" s="331">
        <f t="shared" si="0"/>
        <v>0</v>
      </c>
      <c r="Y5" s="332">
        <f t="shared" si="0"/>
        <v>0</v>
      </c>
      <c r="Z5" s="333">
        <f t="shared" si="0"/>
        <v>0</v>
      </c>
      <c r="AA5" s="334">
        <f t="shared" si="0"/>
        <v>0</v>
      </c>
      <c r="AB5" s="346">
        <f t="shared" si="0"/>
        <v>0</v>
      </c>
      <c r="AC5" s="346">
        <f t="shared" si="0"/>
        <v>0</v>
      </c>
      <c r="AD5" s="44">
        <f>SUM(AD6:AD283)</f>
        <v>0</v>
      </c>
      <c r="AE5" s="44">
        <f>SUM(AE6:AE283)</f>
        <v>0</v>
      </c>
      <c r="AF5" s="43"/>
      <c r="AG5" s="43"/>
      <c r="AH5" s="43"/>
      <c r="AI5" s="43"/>
      <c r="AJ5" s="384"/>
      <c r="AK5" s="43"/>
      <c r="AL5" s="384"/>
      <c r="AM5" s="43"/>
      <c r="AN5" s="43"/>
      <c r="AO5" s="384"/>
      <c r="AP5" s="384"/>
      <c r="AQ5" s="384"/>
      <c r="AR5" s="43"/>
      <c r="AS5" s="44"/>
      <c r="AT5" s="44"/>
      <c r="AU5" s="44"/>
      <c r="AV5" s="44" t="s">
        <v>53</v>
      </c>
      <c r="AW5" s="401"/>
      <c r="AX5" s="341">
        <f>SUMPRODUCT(AX6:AX283,$N6:$N283)</f>
        <v>0</v>
      </c>
      <c r="AY5" s="342">
        <f>SUMPRODUCT(AY6:AY283,$N6:$N283)</f>
        <v>0</v>
      </c>
      <c r="AZ5" s="343">
        <f>SUMPRODUCT(AZ6:AZ283,$N6:$N283)</f>
        <v>0</v>
      </c>
      <c r="BA5" s="344">
        <f>SUMPRODUCT(BA6:BA283,$N6:$N283)</f>
        <v>0</v>
      </c>
      <c r="BB5" s="345">
        <f>SUMPRODUCT(BB6:BB283,$N6:$N283)</f>
        <v>0</v>
      </c>
      <c r="BC5" s="43">
        <f>SUM(BC6:BC283)</f>
        <v>0</v>
      </c>
      <c r="BD5" s="101">
        <f>SUM(BD6:BD1743)</f>
        <v>0</v>
      </c>
      <c r="BE5" s="102"/>
      <c r="BF5" s="43">
        <f>SUMPRODUCT(BF6:BF283,$N6:$N283)</f>
        <v>0</v>
      </c>
      <c r="BG5" s="101">
        <f>SUM(BG6:BG1743)</f>
        <v>0</v>
      </c>
      <c r="BH5" s="102"/>
      <c r="BI5" s="43">
        <f>SUMPRODUCT(BI6:BI283,$N6:$N283)</f>
        <v>0</v>
      </c>
      <c r="BJ5" s="101">
        <f>SUM(BJ6:BJ1743)</f>
        <v>0</v>
      </c>
      <c r="BK5" s="102"/>
      <c r="BL5" s="43">
        <f>SUMPRODUCT(BL6:BL283,$N6:$N283)</f>
        <v>0</v>
      </c>
      <c r="BM5" s="101">
        <f>SUM(BM6:BM1743)</f>
        <v>0</v>
      </c>
      <c r="BN5" s="102"/>
      <c r="BO5" s="465">
        <f>SUM(BO6:BO283)</f>
        <v>0</v>
      </c>
      <c r="BP5" s="37">
        <f>SUM(BP6:BP283)</f>
        <v>0</v>
      </c>
      <c r="BQ5" s="37">
        <f>SUM(BQ6:BQ283)</f>
        <v>0</v>
      </c>
      <c r="BR5" s="46">
        <f>ROWS(BR6:BR283)</f>
        <v>278</v>
      </c>
    </row>
    <row r="6" spans="1:298" ht="13" customHeight="1" x14ac:dyDescent="0.15">
      <c r="A6" s="123"/>
      <c r="B6" s="54"/>
      <c r="C6" s="124"/>
      <c r="D6" s="43"/>
      <c r="E6" s="384"/>
      <c r="F6" s="507"/>
      <c r="G6" s="507"/>
      <c r="H6" s="43"/>
      <c r="I6" s="384"/>
      <c r="J6" s="384"/>
      <c r="K6" s="384"/>
      <c r="L6" s="384"/>
      <c r="M6" s="43"/>
      <c r="N6" s="43"/>
      <c r="O6" s="384"/>
      <c r="P6" s="384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380"/>
      <c r="AK6" s="40"/>
      <c r="AL6" s="380"/>
      <c r="AM6" s="40"/>
      <c r="AN6" s="40"/>
      <c r="AO6" s="380"/>
      <c r="AP6" s="380"/>
      <c r="AQ6" s="380"/>
      <c r="AR6" s="40"/>
      <c r="AS6" s="40"/>
      <c r="AT6" s="40"/>
      <c r="AU6" s="40"/>
      <c r="AV6" s="40"/>
      <c r="AW6" s="380"/>
      <c r="AX6" s="40"/>
      <c r="AY6" s="40"/>
      <c r="AZ6" s="40"/>
      <c r="BA6" s="40"/>
      <c r="BB6" s="40"/>
      <c r="BC6" s="48"/>
      <c r="BD6" s="48"/>
      <c r="BE6" s="48"/>
      <c r="BF6" s="40"/>
      <c r="BG6" s="48"/>
      <c r="BH6" s="48"/>
      <c r="BI6" s="40"/>
      <c r="BJ6" s="48"/>
      <c r="BK6" s="48"/>
      <c r="BL6" s="40"/>
      <c r="BM6" s="48"/>
      <c r="BN6" s="48"/>
      <c r="BO6" s="458"/>
      <c r="BP6" s="123"/>
      <c r="BQ6" s="123"/>
      <c r="BR6" s="125"/>
    </row>
    <row r="7" spans="1:298" ht="17" x14ac:dyDescent="0.2">
      <c r="A7" s="127"/>
      <c r="B7" s="127"/>
      <c r="C7" s="292" t="s">
        <v>150</v>
      </c>
      <c r="D7" s="127"/>
      <c r="E7" s="235"/>
      <c r="F7" s="127"/>
      <c r="G7" s="127"/>
      <c r="H7" s="127"/>
      <c r="I7" s="235"/>
      <c r="J7" s="235"/>
      <c r="K7" s="235"/>
      <c r="L7" s="235"/>
      <c r="M7" s="127"/>
      <c r="N7" s="127"/>
      <c r="O7" s="235"/>
      <c r="P7" s="235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235"/>
      <c r="AK7" s="127"/>
      <c r="AL7" s="235"/>
      <c r="AM7" s="127"/>
      <c r="AN7" s="127"/>
      <c r="AO7" s="235"/>
      <c r="AP7" s="235"/>
      <c r="AQ7" s="235"/>
      <c r="AR7" s="127"/>
      <c r="AS7" s="127"/>
      <c r="AT7" s="127"/>
      <c r="AU7" s="127"/>
      <c r="AV7" s="127"/>
      <c r="AW7" s="235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8"/>
    </row>
    <row r="8" spans="1:298" ht="12.75" customHeight="1" x14ac:dyDescent="0.15">
      <c r="A8" s="51" t="str">
        <f t="shared" ref="A8:A20" si="1">"LA3"&amp;REPT(0,4-LEN(BR8))&amp;BR8</f>
        <v>LA30721</v>
      </c>
      <c r="B8" s="126" t="s">
        <v>150</v>
      </c>
      <c r="C8" s="126" t="s">
        <v>151</v>
      </c>
      <c r="D8" s="126" t="s">
        <v>5</v>
      </c>
      <c r="E8" s="238"/>
      <c r="F8" s="55" t="s">
        <v>64</v>
      </c>
      <c r="G8" s="55" t="s">
        <v>72</v>
      </c>
      <c r="H8" s="129" t="s">
        <v>70</v>
      </c>
      <c r="I8" s="230" t="s">
        <v>1054</v>
      </c>
      <c r="J8" s="590" t="s">
        <v>1064</v>
      </c>
      <c r="K8" s="590" t="s">
        <v>1053</v>
      </c>
      <c r="L8" s="230" t="s">
        <v>1055</v>
      </c>
      <c r="M8" s="55">
        <v>4.8330000000000002</v>
      </c>
      <c r="N8" s="130">
        <v>10</v>
      </c>
      <c r="O8" s="239"/>
      <c r="P8" s="239"/>
      <c r="Q8" s="56"/>
      <c r="R8" s="57"/>
      <c r="S8" s="58"/>
      <c r="T8" s="59"/>
      <c r="U8" s="60"/>
      <c r="V8" s="61"/>
      <c r="W8" s="62"/>
      <c r="X8" s="63"/>
      <c r="Y8" s="64"/>
      <c r="Z8" s="65"/>
      <c r="AA8" s="66"/>
      <c r="AB8" s="246"/>
      <c r="AC8" s="246"/>
      <c r="AD8" s="220">
        <f>SUM(Q8:AC8)</f>
        <v>0</v>
      </c>
      <c r="AE8" s="221">
        <f t="shared" ref="AE8:AE20" si="2">N8*AD8</f>
        <v>0</v>
      </c>
      <c r="AF8" s="69"/>
      <c r="AG8" s="69"/>
      <c r="AH8" s="70"/>
      <c r="AI8" s="69"/>
      <c r="AJ8" s="495"/>
      <c r="AK8" s="495"/>
      <c r="AL8" s="495"/>
      <c r="AM8" s="489"/>
      <c r="AN8" s="69">
        <v>134</v>
      </c>
      <c r="AO8" s="70"/>
      <c r="AP8" s="70"/>
      <c r="AQ8" s="70"/>
      <c r="AR8" s="69">
        <v>109</v>
      </c>
      <c r="AS8" s="69"/>
      <c r="AT8" s="489"/>
      <c r="AU8" s="490"/>
      <c r="AV8" s="490">
        <f t="shared" ref="AV8:AV20" si="3">IF(OrderFormType="Wholesale",CEILING(AR8*ExchRate,ExchRateRoundUpTo),CEILING(AN8*ExchRate,ExchRateRoundUpTo)/1.22)</f>
        <v>109</v>
      </c>
      <c r="AW8" s="490">
        <f t="shared" ref="AW8:AW20" si="4">AV8*(1+AO8+AP8)</f>
        <v>109</v>
      </c>
      <c r="AX8" s="240"/>
      <c r="AY8" s="241"/>
      <c r="AZ8" s="242"/>
      <c r="BA8" s="243"/>
      <c r="BB8" s="244"/>
      <c r="BC8" s="245">
        <f t="shared" ref="BC8:BC20" si="5">SUM(AX8:BB8)</f>
        <v>0</v>
      </c>
      <c r="BD8" s="217">
        <f t="shared" ref="BD8:BD20" si="6">N8*BC8</f>
        <v>0</v>
      </c>
      <c r="BE8" s="491">
        <f t="shared" ref="BE8:BE20" si="7">AV8*(1.05+AO8+AP8)</f>
        <v>114.45</v>
      </c>
      <c r="BF8" s="248"/>
      <c r="BG8" s="217">
        <f t="shared" ref="BG8:BG20" si="8">$N8*BF8</f>
        <v>0</v>
      </c>
      <c r="BH8" s="491">
        <f t="shared" ref="BH8:BH20" si="9">$AV8*(1.1+$AO8+$AP8)</f>
        <v>119.9</v>
      </c>
      <c r="BI8" s="248"/>
      <c r="BJ8" s="217">
        <f t="shared" ref="BJ8:BJ20" si="10">N8*BI8</f>
        <v>0</v>
      </c>
      <c r="BK8" s="491">
        <f t="shared" ref="BK8:BK20" si="11">AV8*(1.15+AO8+AP8)</f>
        <v>125.35</v>
      </c>
      <c r="BL8" s="248"/>
      <c r="BM8" s="217">
        <f t="shared" ref="BM8:BM20" si="12">N8*BL8</f>
        <v>0</v>
      </c>
      <c r="BN8" s="491">
        <f t="shared" ref="BN8:BN20" si="13">AV8*(1.2+AO8+AP8)</f>
        <v>130.79999999999998</v>
      </c>
      <c r="BO8" s="392">
        <f t="shared" ref="BO8:BO20" si="14">(AD8*AW8)+(BC8*BE8)+(BF8*BH8)+(BI8*BK8)+(BL8*BN8)</f>
        <v>0</v>
      </c>
      <c r="BP8" s="217">
        <f t="shared" ref="BP8:BP20" si="15">AD8+BC8+BF8+BI8+BL8</f>
        <v>0</v>
      </c>
      <c r="BQ8" s="217">
        <f t="shared" ref="BQ8:BQ20" si="16">N8*BP8</f>
        <v>0</v>
      </c>
      <c r="BR8" s="222">
        <v>721</v>
      </c>
    </row>
    <row r="9" spans="1:298" ht="12.75" customHeight="1" x14ac:dyDescent="0.15">
      <c r="A9" s="51" t="str">
        <f t="shared" si="1"/>
        <v>LA30722</v>
      </c>
      <c r="B9" s="126" t="s">
        <v>150</v>
      </c>
      <c r="C9" s="126" t="s">
        <v>152</v>
      </c>
      <c r="D9" s="126" t="s">
        <v>5</v>
      </c>
      <c r="E9" s="238"/>
      <c r="F9" s="55" t="s">
        <v>64</v>
      </c>
      <c r="G9" s="55" t="s">
        <v>72</v>
      </c>
      <c r="H9" s="129" t="s">
        <v>70</v>
      </c>
      <c r="I9" s="230" t="s">
        <v>1054</v>
      </c>
      <c r="J9" s="590" t="s">
        <v>1064</v>
      </c>
      <c r="K9" s="590" t="s">
        <v>1053</v>
      </c>
      <c r="L9" s="230" t="s">
        <v>1055</v>
      </c>
      <c r="M9" s="55">
        <v>6.8140000000000001</v>
      </c>
      <c r="N9" s="130">
        <v>5</v>
      </c>
      <c r="O9" s="239"/>
      <c r="P9" s="239"/>
      <c r="Q9" s="56"/>
      <c r="R9" s="57"/>
      <c r="S9" s="58"/>
      <c r="T9" s="59"/>
      <c r="U9" s="60"/>
      <c r="V9" s="61"/>
      <c r="W9" s="62"/>
      <c r="X9" s="63"/>
      <c r="Y9" s="64"/>
      <c r="Z9" s="65"/>
      <c r="AA9" s="66"/>
      <c r="AB9" s="103"/>
      <c r="AC9" s="103"/>
      <c r="AD9" s="220">
        <f t="shared" ref="AD9:AD72" si="17">SUM(Q9:AC9)</f>
        <v>0</v>
      </c>
      <c r="AE9" s="68">
        <f t="shared" si="2"/>
        <v>0</v>
      </c>
      <c r="AF9" s="69"/>
      <c r="AG9" s="69"/>
      <c r="AH9" s="70"/>
      <c r="AI9" s="69"/>
      <c r="AJ9" s="69"/>
      <c r="AK9" s="69"/>
      <c r="AL9" s="495"/>
      <c r="AM9" s="489"/>
      <c r="AN9" s="69">
        <v>149</v>
      </c>
      <c r="AO9" s="70"/>
      <c r="AP9" s="70"/>
      <c r="AQ9" s="70"/>
      <c r="AR9" s="69">
        <v>119</v>
      </c>
      <c r="AS9" s="69"/>
      <c r="AT9" s="493"/>
      <c r="AU9" s="494"/>
      <c r="AV9" s="490">
        <f t="shared" si="3"/>
        <v>119</v>
      </c>
      <c r="AW9" s="490">
        <f t="shared" si="4"/>
        <v>119</v>
      </c>
      <c r="AX9" s="71"/>
      <c r="AY9" s="72"/>
      <c r="AZ9" s="73"/>
      <c r="BA9" s="74"/>
      <c r="BB9" s="75"/>
      <c r="BC9" s="52">
        <f t="shared" si="5"/>
        <v>0</v>
      </c>
      <c r="BD9" s="51">
        <f t="shared" si="6"/>
        <v>0</v>
      </c>
      <c r="BE9" s="491">
        <f t="shared" si="7"/>
        <v>124.95</v>
      </c>
      <c r="BF9" s="248"/>
      <c r="BG9" s="217">
        <f t="shared" si="8"/>
        <v>0</v>
      </c>
      <c r="BH9" s="491">
        <f t="shared" si="9"/>
        <v>130.9</v>
      </c>
      <c r="BI9" s="103"/>
      <c r="BJ9" s="51">
        <f t="shared" si="10"/>
        <v>0</v>
      </c>
      <c r="BK9" s="491">
        <f t="shared" si="11"/>
        <v>136.85</v>
      </c>
      <c r="BL9" s="103"/>
      <c r="BM9" s="217">
        <f t="shared" si="12"/>
        <v>0</v>
      </c>
      <c r="BN9" s="491">
        <f t="shared" si="13"/>
        <v>142.79999999999998</v>
      </c>
      <c r="BO9" s="392">
        <f t="shared" si="14"/>
        <v>0</v>
      </c>
      <c r="BP9" s="217">
        <f t="shared" si="15"/>
        <v>0</v>
      </c>
      <c r="BQ9" s="51">
        <f t="shared" si="16"/>
        <v>0</v>
      </c>
      <c r="BR9" s="77">
        <v>722</v>
      </c>
    </row>
    <row r="10" spans="1:298" ht="12.75" customHeight="1" x14ac:dyDescent="0.15">
      <c r="A10" s="51" t="str">
        <f t="shared" si="1"/>
        <v>LA30723</v>
      </c>
      <c r="B10" s="126" t="s">
        <v>150</v>
      </c>
      <c r="C10" s="126" t="s">
        <v>153</v>
      </c>
      <c r="D10" s="126" t="s">
        <v>5</v>
      </c>
      <c r="E10" s="238"/>
      <c r="F10" s="55" t="s">
        <v>64</v>
      </c>
      <c r="G10" s="55" t="s">
        <v>95</v>
      </c>
      <c r="H10" s="129" t="s">
        <v>91</v>
      </c>
      <c r="I10" s="230" t="s">
        <v>1054</v>
      </c>
      <c r="J10" s="590" t="s">
        <v>1064</v>
      </c>
      <c r="K10" s="590" t="s">
        <v>1053</v>
      </c>
      <c r="L10" s="230" t="s">
        <v>1055</v>
      </c>
      <c r="M10" s="55">
        <v>8.74</v>
      </c>
      <c r="N10" s="130">
        <v>2</v>
      </c>
      <c r="O10" s="239"/>
      <c r="P10" s="239"/>
      <c r="Q10" s="56"/>
      <c r="R10" s="57"/>
      <c r="S10" s="58"/>
      <c r="T10" s="59"/>
      <c r="U10" s="60"/>
      <c r="V10" s="61"/>
      <c r="W10" s="62"/>
      <c r="X10" s="63"/>
      <c r="Y10" s="64"/>
      <c r="Z10" s="65"/>
      <c r="AA10" s="66"/>
      <c r="AB10" s="103"/>
      <c r="AC10" s="103"/>
      <c r="AD10" s="220">
        <f t="shared" si="17"/>
        <v>0</v>
      </c>
      <c r="AE10" s="68">
        <f t="shared" si="2"/>
        <v>0</v>
      </c>
      <c r="AF10" s="69"/>
      <c r="AG10" s="69"/>
      <c r="AH10" s="70"/>
      <c r="AI10" s="69"/>
      <c r="AJ10" s="69"/>
      <c r="AK10" s="69"/>
      <c r="AL10" s="495"/>
      <c r="AM10" s="489"/>
      <c r="AN10" s="69">
        <v>159</v>
      </c>
      <c r="AO10" s="70"/>
      <c r="AP10" s="70"/>
      <c r="AQ10" s="70"/>
      <c r="AR10" s="69">
        <v>129</v>
      </c>
      <c r="AS10" s="69"/>
      <c r="AT10" s="493"/>
      <c r="AU10" s="494"/>
      <c r="AV10" s="490">
        <f t="shared" si="3"/>
        <v>129</v>
      </c>
      <c r="AW10" s="490">
        <f t="shared" si="4"/>
        <v>129</v>
      </c>
      <c r="AX10" s="71"/>
      <c r="AY10" s="72"/>
      <c r="AZ10" s="73"/>
      <c r="BA10" s="74"/>
      <c r="BB10" s="75"/>
      <c r="BC10" s="52">
        <f t="shared" si="5"/>
        <v>0</v>
      </c>
      <c r="BD10" s="51">
        <f t="shared" si="6"/>
        <v>0</v>
      </c>
      <c r="BE10" s="491">
        <f t="shared" si="7"/>
        <v>135.45000000000002</v>
      </c>
      <c r="BF10" s="248"/>
      <c r="BG10" s="217">
        <f t="shared" si="8"/>
        <v>0</v>
      </c>
      <c r="BH10" s="491">
        <f t="shared" si="9"/>
        <v>141.9</v>
      </c>
      <c r="BI10" s="103"/>
      <c r="BJ10" s="51">
        <f t="shared" si="10"/>
        <v>0</v>
      </c>
      <c r="BK10" s="491">
        <f t="shared" si="11"/>
        <v>148.35</v>
      </c>
      <c r="BL10" s="103"/>
      <c r="BM10" s="217">
        <f t="shared" si="12"/>
        <v>0</v>
      </c>
      <c r="BN10" s="491">
        <f t="shared" si="13"/>
        <v>154.79999999999998</v>
      </c>
      <c r="BO10" s="392">
        <f t="shared" si="14"/>
        <v>0</v>
      </c>
      <c r="BP10" s="217">
        <f t="shared" si="15"/>
        <v>0</v>
      </c>
      <c r="BQ10" s="51">
        <f t="shared" si="16"/>
        <v>0</v>
      </c>
      <c r="BR10" s="77">
        <v>723</v>
      </c>
    </row>
    <row r="11" spans="1:298" ht="12.75" customHeight="1" x14ac:dyDescent="0.15">
      <c r="A11" s="51" t="str">
        <f t="shared" si="1"/>
        <v>LA30724</v>
      </c>
      <c r="B11" s="90" t="s">
        <v>150</v>
      </c>
      <c r="C11" s="90" t="s">
        <v>154</v>
      </c>
      <c r="D11" s="90" t="s">
        <v>61</v>
      </c>
      <c r="E11" s="253"/>
      <c r="F11" s="129" t="s">
        <v>329</v>
      </c>
      <c r="G11" s="596" t="s">
        <v>1146</v>
      </c>
      <c r="H11" s="129" t="s">
        <v>91</v>
      </c>
      <c r="I11" s="230" t="s">
        <v>1054</v>
      </c>
      <c r="J11" s="590" t="s">
        <v>1064</v>
      </c>
      <c r="K11" s="590" t="s">
        <v>1053</v>
      </c>
      <c r="L11" s="230" t="s">
        <v>1055</v>
      </c>
      <c r="M11" s="55">
        <v>2.7</v>
      </c>
      <c r="N11" s="130">
        <v>1</v>
      </c>
      <c r="O11" s="239"/>
      <c r="P11" s="239"/>
      <c r="Q11" s="56"/>
      <c r="R11" s="57"/>
      <c r="S11" s="58"/>
      <c r="T11" s="59"/>
      <c r="U11" s="60"/>
      <c r="V11" s="61"/>
      <c r="W11" s="62"/>
      <c r="X11" s="63"/>
      <c r="Y11" s="64"/>
      <c r="Z11" s="65"/>
      <c r="AA11" s="66"/>
      <c r="AB11" s="103"/>
      <c r="AC11" s="103"/>
      <c r="AD11" s="220">
        <f t="shared" si="17"/>
        <v>0</v>
      </c>
      <c r="AE11" s="68">
        <f t="shared" si="2"/>
        <v>0</v>
      </c>
      <c r="AF11" s="69"/>
      <c r="AG11" s="69"/>
      <c r="AH11" s="70"/>
      <c r="AI11" s="69"/>
      <c r="AJ11" s="69"/>
      <c r="AK11" s="69"/>
      <c r="AL11" s="495"/>
      <c r="AM11" s="489"/>
      <c r="AN11" s="69">
        <v>204</v>
      </c>
      <c r="AO11" s="70"/>
      <c r="AP11" s="70"/>
      <c r="AQ11" s="70"/>
      <c r="AR11" s="69">
        <v>164</v>
      </c>
      <c r="AS11" s="69"/>
      <c r="AT11" s="493"/>
      <c r="AU11" s="494"/>
      <c r="AV11" s="490">
        <f t="shared" si="3"/>
        <v>164</v>
      </c>
      <c r="AW11" s="490">
        <f t="shared" si="4"/>
        <v>164</v>
      </c>
      <c r="AX11" s="71"/>
      <c r="AY11" s="72"/>
      <c r="AZ11" s="73"/>
      <c r="BA11" s="74"/>
      <c r="BB11" s="75"/>
      <c r="BC11" s="52">
        <f t="shared" si="5"/>
        <v>0</v>
      </c>
      <c r="BD11" s="51">
        <f t="shared" si="6"/>
        <v>0</v>
      </c>
      <c r="BE11" s="491">
        <f t="shared" si="7"/>
        <v>172.20000000000002</v>
      </c>
      <c r="BF11" s="248"/>
      <c r="BG11" s="217">
        <f t="shared" si="8"/>
        <v>0</v>
      </c>
      <c r="BH11" s="491">
        <f t="shared" si="9"/>
        <v>180.4</v>
      </c>
      <c r="BI11" s="395"/>
      <c r="BJ11" s="51">
        <f t="shared" si="10"/>
        <v>0</v>
      </c>
      <c r="BK11" s="491">
        <f t="shared" si="11"/>
        <v>188.6</v>
      </c>
      <c r="BL11" s="395"/>
      <c r="BM11" s="217">
        <f t="shared" si="12"/>
        <v>0</v>
      </c>
      <c r="BN11" s="491">
        <f t="shared" si="13"/>
        <v>196.79999999999998</v>
      </c>
      <c r="BO11" s="392">
        <f t="shared" si="14"/>
        <v>0</v>
      </c>
      <c r="BP11" s="217">
        <f t="shared" si="15"/>
        <v>0</v>
      </c>
      <c r="BQ11" s="51">
        <f t="shared" si="16"/>
        <v>0</v>
      </c>
      <c r="BR11" s="77">
        <v>724</v>
      </c>
    </row>
    <row r="12" spans="1:298" ht="12.75" customHeight="1" x14ac:dyDescent="0.15">
      <c r="A12" s="51" t="str">
        <f t="shared" si="1"/>
        <v>LA30725</v>
      </c>
      <c r="B12" s="126" t="s">
        <v>150</v>
      </c>
      <c r="C12" s="126" t="s">
        <v>155</v>
      </c>
      <c r="D12" s="126" t="s">
        <v>5</v>
      </c>
      <c r="E12" s="238"/>
      <c r="F12" s="55" t="s">
        <v>64</v>
      </c>
      <c r="G12" s="55" t="s">
        <v>72</v>
      </c>
      <c r="H12" s="129" t="s">
        <v>70</v>
      </c>
      <c r="I12" s="230" t="s">
        <v>1054</v>
      </c>
      <c r="J12" s="590" t="s">
        <v>1064</v>
      </c>
      <c r="K12" s="590" t="s">
        <v>1053</v>
      </c>
      <c r="L12" s="230" t="s">
        <v>1055</v>
      </c>
      <c r="M12" s="55">
        <v>2.2999999999999998</v>
      </c>
      <c r="N12" s="130">
        <v>5</v>
      </c>
      <c r="O12" s="239"/>
      <c r="P12" s="239"/>
      <c r="Q12" s="56"/>
      <c r="R12" s="57"/>
      <c r="S12" s="58"/>
      <c r="T12" s="59"/>
      <c r="U12" s="60"/>
      <c r="V12" s="61"/>
      <c r="W12" s="62"/>
      <c r="X12" s="63"/>
      <c r="Y12" s="64"/>
      <c r="Z12" s="65"/>
      <c r="AA12" s="66"/>
      <c r="AB12" s="103"/>
      <c r="AC12" s="103"/>
      <c r="AD12" s="220">
        <f t="shared" si="17"/>
        <v>0</v>
      </c>
      <c r="AE12" s="68">
        <f t="shared" si="2"/>
        <v>0</v>
      </c>
      <c r="AF12" s="69"/>
      <c r="AG12" s="69"/>
      <c r="AH12" s="70"/>
      <c r="AI12" s="69"/>
      <c r="AJ12" s="69"/>
      <c r="AK12" s="69"/>
      <c r="AL12" s="495"/>
      <c r="AM12" s="489"/>
      <c r="AN12" s="69">
        <v>109</v>
      </c>
      <c r="AO12" s="70"/>
      <c r="AP12" s="70"/>
      <c r="AQ12" s="70"/>
      <c r="AR12" s="69">
        <v>89</v>
      </c>
      <c r="AS12" s="69"/>
      <c r="AT12" s="493"/>
      <c r="AU12" s="494"/>
      <c r="AV12" s="490">
        <f t="shared" si="3"/>
        <v>89</v>
      </c>
      <c r="AW12" s="490">
        <f t="shared" si="4"/>
        <v>89</v>
      </c>
      <c r="AX12" s="71"/>
      <c r="AY12" s="72"/>
      <c r="AZ12" s="73"/>
      <c r="BA12" s="74"/>
      <c r="BB12" s="75"/>
      <c r="BC12" s="52">
        <f t="shared" si="5"/>
        <v>0</v>
      </c>
      <c r="BD12" s="51">
        <f t="shared" si="6"/>
        <v>0</v>
      </c>
      <c r="BE12" s="491">
        <f t="shared" si="7"/>
        <v>93.45</v>
      </c>
      <c r="BF12" s="248"/>
      <c r="BG12" s="217">
        <f t="shared" si="8"/>
        <v>0</v>
      </c>
      <c r="BH12" s="491">
        <f t="shared" si="9"/>
        <v>97.9</v>
      </c>
      <c r="BI12" s="103"/>
      <c r="BJ12" s="51">
        <f t="shared" si="10"/>
        <v>0</v>
      </c>
      <c r="BK12" s="491">
        <f t="shared" si="11"/>
        <v>102.35</v>
      </c>
      <c r="BL12" s="103"/>
      <c r="BM12" s="217">
        <f t="shared" si="12"/>
        <v>0</v>
      </c>
      <c r="BN12" s="491">
        <f t="shared" si="13"/>
        <v>106.8</v>
      </c>
      <c r="BO12" s="392">
        <f t="shared" si="14"/>
        <v>0</v>
      </c>
      <c r="BP12" s="217">
        <f t="shared" si="15"/>
        <v>0</v>
      </c>
      <c r="BQ12" s="51">
        <f t="shared" si="16"/>
        <v>0</v>
      </c>
      <c r="BR12" s="77">
        <v>725</v>
      </c>
    </row>
    <row r="13" spans="1:298" ht="12.75" customHeight="1" x14ac:dyDescent="0.15">
      <c r="A13" s="51" t="str">
        <f t="shared" si="1"/>
        <v>LA30726</v>
      </c>
      <c r="B13" s="126" t="s">
        <v>150</v>
      </c>
      <c r="C13" s="126" t="s">
        <v>156</v>
      </c>
      <c r="D13" s="126" t="s">
        <v>5</v>
      </c>
      <c r="E13" s="238"/>
      <c r="F13" s="55" t="s">
        <v>64</v>
      </c>
      <c r="G13" s="55" t="s">
        <v>72</v>
      </c>
      <c r="H13" s="129" t="s">
        <v>70</v>
      </c>
      <c r="I13" s="230" t="s">
        <v>1054</v>
      </c>
      <c r="J13" s="590" t="s">
        <v>1064</v>
      </c>
      <c r="K13" s="590" t="s">
        <v>1053</v>
      </c>
      <c r="L13" s="230" t="s">
        <v>1055</v>
      </c>
      <c r="M13" s="55">
        <v>2.5</v>
      </c>
      <c r="N13" s="130">
        <v>5</v>
      </c>
      <c r="O13" s="239"/>
      <c r="P13" s="239"/>
      <c r="Q13" s="56"/>
      <c r="R13" s="57"/>
      <c r="S13" s="58"/>
      <c r="T13" s="59"/>
      <c r="U13" s="60"/>
      <c r="V13" s="61"/>
      <c r="W13" s="62"/>
      <c r="X13" s="63"/>
      <c r="Y13" s="64"/>
      <c r="Z13" s="65"/>
      <c r="AA13" s="66"/>
      <c r="AB13" s="103"/>
      <c r="AC13" s="103"/>
      <c r="AD13" s="220">
        <f t="shared" si="17"/>
        <v>0</v>
      </c>
      <c r="AE13" s="68">
        <f t="shared" si="2"/>
        <v>0</v>
      </c>
      <c r="AF13" s="69"/>
      <c r="AG13" s="69"/>
      <c r="AH13" s="70"/>
      <c r="AI13" s="69"/>
      <c r="AJ13" s="69"/>
      <c r="AK13" s="69"/>
      <c r="AL13" s="495"/>
      <c r="AM13" s="489"/>
      <c r="AN13" s="69">
        <v>109</v>
      </c>
      <c r="AO13" s="70"/>
      <c r="AP13" s="70"/>
      <c r="AQ13" s="70"/>
      <c r="AR13" s="69">
        <v>89</v>
      </c>
      <c r="AS13" s="69"/>
      <c r="AT13" s="493"/>
      <c r="AU13" s="494"/>
      <c r="AV13" s="490">
        <f t="shared" si="3"/>
        <v>89</v>
      </c>
      <c r="AW13" s="490">
        <f t="shared" si="4"/>
        <v>89</v>
      </c>
      <c r="AX13" s="71"/>
      <c r="AY13" s="72"/>
      <c r="AZ13" s="73"/>
      <c r="BA13" s="74"/>
      <c r="BB13" s="75"/>
      <c r="BC13" s="52">
        <f t="shared" si="5"/>
        <v>0</v>
      </c>
      <c r="BD13" s="51">
        <f t="shared" si="6"/>
        <v>0</v>
      </c>
      <c r="BE13" s="491">
        <f t="shared" si="7"/>
        <v>93.45</v>
      </c>
      <c r="BF13" s="248"/>
      <c r="BG13" s="217">
        <f t="shared" si="8"/>
        <v>0</v>
      </c>
      <c r="BH13" s="491">
        <f t="shared" si="9"/>
        <v>97.9</v>
      </c>
      <c r="BI13" s="103"/>
      <c r="BJ13" s="51">
        <f t="shared" si="10"/>
        <v>0</v>
      </c>
      <c r="BK13" s="491">
        <f t="shared" si="11"/>
        <v>102.35</v>
      </c>
      <c r="BL13" s="103"/>
      <c r="BM13" s="217">
        <f t="shared" si="12"/>
        <v>0</v>
      </c>
      <c r="BN13" s="491">
        <f t="shared" si="13"/>
        <v>106.8</v>
      </c>
      <c r="BO13" s="392">
        <f t="shared" si="14"/>
        <v>0</v>
      </c>
      <c r="BP13" s="217">
        <f t="shared" si="15"/>
        <v>0</v>
      </c>
      <c r="BQ13" s="51">
        <f t="shared" si="16"/>
        <v>0</v>
      </c>
      <c r="BR13" s="77">
        <v>726</v>
      </c>
    </row>
    <row r="14" spans="1:298" ht="12.75" customHeight="1" x14ac:dyDescent="0.15">
      <c r="A14" s="51" t="str">
        <f t="shared" si="1"/>
        <v>LA30727</v>
      </c>
      <c r="B14" s="126" t="s">
        <v>150</v>
      </c>
      <c r="C14" s="126" t="s">
        <v>157</v>
      </c>
      <c r="D14" s="126" t="s">
        <v>5</v>
      </c>
      <c r="E14" s="238"/>
      <c r="F14" s="129" t="s">
        <v>530</v>
      </c>
      <c r="G14" s="55" t="s">
        <v>72</v>
      </c>
      <c r="H14" s="129" t="s">
        <v>91</v>
      </c>
      <c r="I14" s="230" t="s">
        <v>1054</v>
      </c>
      <c r="J14" s="590" t="s">
        <v>1064</v>
      </c>
      <c r="K14" s="590" t="s">
        <v>1053</v>
      </c>
      <c r="L14" s="230" t="s">
        <v>1055</v>
      </c>
      <c r="M14" s="55">
        <v>7.36</v>
      </c>
      <c r="N14" s="130">
        <v>5</v>
      </c>
      <c r="O14" s="239"/>
      <c r="P14" s="239"/>
      <c r="Q14" s="56"/>
      <c r="R14" s="57"/>
      <c r="S14" s="58"/>
      <c r="T14" s="59"/>
      <c r="U14" s="60"/>
      <c r="V14" s="61"/>
      <c r="W14" s="62"/>
      <c r="X14" s="63"/>
      <c r="Y14" s="64"/>
      <c r="Z14" s="65"/>
      <c r="AA14" s="66"/>
      <c r="AB14" s="103"/>
      <c r="AC14" s="103"/>
      <c r="AD14" s="220">
        <f t="shared" si="17"/>
        <v>0</v>
      </c>
      <c r="AE14" s="68">
        <f t="shared" si="2"/>
        <v>0</v>
      </c>
      <c r="AF14" s="69"/>
      <c r="AG14" s="69"/>
      <c r="AH14" s="70"/>
      <c r="AI14" s="69"/>
      <c r="AJ14" s="69"/>
      <c r="AK14" s="69"/>
      <c r="AL14" s="495"/>
      <c r="AM14" s="489"/>
      <c r="AN14" s="69">
        <v>159</v>
      </c>
      <c r="AO14" s="70"/>
      <c r="AP14" s="70"/>
      <c r="AQ14" s="70"/>
      <c r="AR14" s="69">
        <v>129</v>
      </c>
      <c r="AS14" s="69"/>
      <c r="AT14" s="493"/>
      <c r="AU14" s="494"/>
      <c r="AV14" s="490">
        <f t="shared" si="3"/>
        <v>129</v>
      </c>
      <c r="AW14" s="490">
        <f t="shared" si="4"/>
        <v>129</v>
      </c>
      <c r="AX14" s="71"/>
      <c r="AY14" s="72"/>
      <c r="AZ14" s="73"/>
      <c r="BA14" s="74"/>
      <c r="BB14" s="75"/>
      <c r="BC14" s="52">
        <f t="shared" si="5"/>
        <v>0</v>
      </c>
      <c r="BD14" s="51">
        <f t="shared" si="6"/>
        <v>0</v>
      </c>
      <c r="BE14" s="491">
        <f t="shared" si="7"/>
        <v>135.45000000000002</v>
      </c>
      <c r="BF14" s="248"/>
      <c r="BG14" s="217">
        <f t="shared" si="8"/>
        <v>0</v>
      </c>
      <c r="BH14" s="491">
        <f t="shared" si="9"/>
        <v>141.9</v>
      </c>
      <c r="BI14" s="103"/>
      <c r="BJ14" s="51">
        <f t="shared" si="10"/>
        <v>0</v>
      </c>
      <c r="BK14" s="491">
        <f t="shared" si="11"/>
        <v>148.35</v>
      </c>
      <c r="BL14" s="103"/>
      <c r="BM14" s="217">
        <f t="shared" si="12"/>
        <v>0</v>
      </c>
      <c r="BN14" s="491">
        <f t="shared" si="13"/>
        <v>154.79999999999998</v>
      </c>
      <c r="BO14" s="392">
        <f t="shared" si="14"/>
        <v>0</v>
      </c>
      <c r="BP14" s="217">
        <f t="shared" si="15"/>
        <v>0</v>
      </c>
      <c r="BQ14" s="51">
        <f t="shared" si="16"/>
        <v>0</v>
      </c>
      <c r="BR14" s="77">
        <v>727</v>
      </c>
    </row>
    <row r="15" spans="1:298" ht="12.75" customHeight="1" x14ac:dyDescent="0.15">
      <c r="A15" s="51" t="str">
        <f t="shared" si="1"/>
        <v>LA30728</v>
      </c>
      <c r="B15" s="126" t="s">
        <v>150</v>
      </c>
      <c r="C15" s="126" t="s">
        <v>158</v>
      </c>
      <c r="D15" s="126" t="s">
        <v>5</v>
      </c>
      <c r="E15" s="238"/>
      <c r="F15" s="55" t="s">
        <v>64</v>
      </c>
      <c r="G15" s="55" t="s">
        <v>72</v>
      </c>
      <c r="H15" s="129" t="s">
        <v>91</v>
      </c>
      <c r="I15" s="230" t="s">
        <v>1054</v>
      </c>
      <c r="J15" s="590" t="s">
        <v>1064</v>
      </c>
      <c r="K15" s="590" t="s">
        <v>1053</v>
      </c>
      <c r="L15" s="230" t="s">
        <v>1055</v>
      </c>
      <c r="M15" s="55">
        <v>6.26</v>
      </c>
      <c r="N15" s="130">
        <v>5</v>
      </c>
      <c r="O15" s="239"/>
      <c r="P15" s="239"/>
      <c r="Q15" s="56"/>
      <c r="R15" s="57"/>
      <c r="S15" s="58"/>
      <c r="T15" s="59"/>
      <c r="U15" s="60"/>
      <c r="V15" s="61"/>
      <c r="W15" s="62"/>
      <c r="X15" s="63"/>
      <c r="Y15" s="64"/>
      <c r="Z15" s="65"/>
      <c r="AA15" s="66"/>
      <c r="AB15" s="103"/>
      <c r="AC15" s="103"/>
      <c r="AD15" s="220">
        <f t="shared" si="17"/>
        <v>0</v>
      </c>
      <c r="AE15" s="68">
        <f t="shared" si="2"/>
        <v>0</v>
      </c>
      <c r="AF15" s="69"/>
      <c r="AG15" s="69"/>
      <c r="AH15" s="70"/>
      <c r="AI15" s="69"/>
      <c r="AJ15" s="69"/>
      <c r="AK15" s="69"/>
      <c r="AL15" s="495"/>
      <c r="AM15" s="489"/>
      <c r="AN15" s="69">
        <v>149</v>
      </c>
      <c r="AO15" s="70"/>
      <c r="AP15" s="70"/>
      <c r="AQ15" s="70"/>
      <c r="AR15" s="69">
        <v>119</v>
      </c>
      <c r="AS15" s="69"/>
      <c r="AT15" s="493"/>
      <c r="AU15" s="494"/>
      <c r="AV15" s="490">
        <f t="shared" si="3"/>
        <v>119</v>
      </c>
      <c r="AW15" s="490">
        <f t="shared" si="4"/>
        <v>119</v>
      </c>
      <c r="AX15" s="71"/>
      <c r="AY15" s="72"/>
      <c r="AZ15" s="73"/>
      <c r="BA15" s="74"/>
      <c r="BB15" s="75"/>
      <c r="BC15" s="52">
        <f t="shared" si="5"/>
        <v>0</v>
      </c>
      <c r="BD15" s="51">
        <f t="shared" si="6"/>
        <v>0</v>
      </c>
      <c r="BE15" s="491">
        <f t="shared" si="7"/>
        <v>124.95</v>
      </c>
      <c r="BF15" s="248"/>
      <c r="BG15" s="217">
        <f t="shared" si="8"/>
        <v>0</v>
      </c>
      <c r="BH15" s="491">
        <f t="shared" si="9"/>
        <v>130.9</v>
      </c>
      <c r="BI15" s="103"/>
      <c r="BJ15" s="51">
        <f t="shared" si="10"/>
        <v>0</v>
      </c>
      <c r="BK15" s="491">
        <f t="shared" si="11"/>
        <v>136.85</v>
      </c>
      <c r="BL15" s="103"/>
      <c r="BM15" s="217">
        <f t="shared" si="12"/>
        <v>0</v>
      </c>
      <c r="BN15" s="491">
        <f t="shared" si="13"/>
        <v>142.79999999999998</v>
      </c>
      <c r="BO15" s="392">
        <f t="shared" si="14"/>
        <v>0</v>
      </c>
      <c r="BP15" s="217">
        <f t="shared" si="15"/>
        <v>0</v>
      </c>
      <c r="BQ15" s="51">
        <f t="shared" si="16"/>
        <v>0</v>
      </c>
      <c r="BR15" s="77">
        <v>728</v>
      </c>
    </row>
    <row r="16" spans="1:298" ht="12.75" customHeight="1" x14ac:dyDescent="0.15">
      <c r="A16" s="51" t="str">
        <f t="shared" si="1"/>
        <v>LA30747</v>
      </c>
      <c r="B16" s="126" t="s">
        <v>150</v>
      </c>
      <c r="C16" s="126" t="s">
        <v>159</v>
      </c>
      <c r="D16" s="126" t="s">
        <v>5</v>
      </c>
      <c r="E16" s="238"/>
      <c r="F16" s="129" t="s">
        <v>354</v>
      </c>
      <c r="G16" s="55" t="s">
        <v>63</v>
      </c>
      <c r="H16" s="129" t="s">
        <v>70</v>
      </c>
      <c r="I16" s="230" t="s">
        <v>1054</v>
      </c>
      <c r="J16" s="590" t="s">
        <v>1064</v>
      </c>
      <c r="K16" s="590" t="s">
        <v>1053</v>
      </c>
      <c r="L16" s="230" t="s">
        <v>1055</v>
      </c>
      <c r="M16" s="55">
        <v>2.3069999999999999</v>
      </c>
      <c r="N16" s="130">
        <v>20</v>
      </c>
      <c r="O16" s="239"/>
      <c r="P16" s="239"/>
      <c r="Q16" s="56"/>
      <c r="R16" s="57"/>
      <c r="S16" s="58"/>
      <c r="T16" s="59"/>
      <c r="U16" s="60"/>
      <c r="V16" s="61"/>
      <c r="W16" s="62"/>
      <c r="X16" s="63"/>
      <c r="Y16" s="64"/>
      <c r="Z16" s="65"/>
      <c r="AA16" s="66"/>
      <c r="AB16" s="103"/>
      <c r="AC16" s="103"/>
      <c r="AD16" s="220">
        <f t="shared" si="17"/>
        <v>0</v>
      </c>
      <c r="AE16" s="68">
        <f t="shared" si="2"/>
        <v>0</v>
      </c>
      <c r="AF16" s="69"/>
      <c r="AG16" s="69"/>
      <c r="AH16" s="70"/>
      <c r="AI16" s="69"/>
      <c r="AJ16" s="69"/>
      <c r="AK16" s="69"/>
      <c r="AL16" s="495"/>
      <c r="AM16" s="489"/>
      <c r="AN16" s="69">
        <v>109</v>
      </c>
      <c r="AO16" s="70"/>
      <c r="AP16" s="70"/>
      <c r="AQ16" s="70"/>
      <c r="AR16" s="69">
        <v>89</v>
      </c>
      <c r="AS16" s="69"/>
      <c r="AT16" s="493"/>
      <c r="AU16" s="494"/>
      <c r="AV16" s="490">
        <f t="shared" si="3"/>
        <v>89</v>
      </c>
      <c r="AW16" s="490">
        <f t="shared" si="4"/>
        <v>89</v>
      </c>
      <c r="AX16" s="71"/>
      <c r="AY16" s="72"/>
      <c r="AZ16" s="73"/>
      <c r="BA16" s="74"/>
      <c r="BB16" s="75"/>
      <c r="BC16" s="52">
        <f t="shared" si="5"/>
        <v>0</v>
      </c>
      <c r="BD16" s="51">
        <f t="shared" si="6"/>
        <v>0</v>
      </c>
      <c r="BE16" s="491">
        <f t="shared" si="7"/>
        <v>93.45</v>
      </c>
      <c r="BF16" s="248"/>
      <c r="BG16" s="217">
        <f t="shared" si="8"/>
        <v>0</v>
      </c>
      <c r="BH16" s="491">
        <f t="shared" si="9"/>
        <v>97.9</v>
      </c>
      <c r="BI16" s="103"/>
      <c r="BJ16" s="51">
        <f t="shared" si="10"/>
        <v>0</v>
      </c>
      <c r="BK16" s="491">
        <f t="shared" si="11"/>
        <v>102.35</v>
      </c>
      <c r="BL16" s="103"/>
      <c r="BM16" s="217">
        <f t="shared" si="12"/>
        <v>0</v>
      </c>
      <c r="BN16" s="491">
        <f t="shared" si="13"/>
        <v>106.8</v>
      </c>
      <c r="BO16" s="392">
        <f t="shared" si="14"/>
        <v>0</v>
      </c>
      <c r="BP16" s="217">
        <f t="shared" si="15"/>
        <v>0</v>
      </c>
      <c r="BQ16" s="51">
        <f t="shared" si="16"/>
        <v>0</v>
      </c>
      <c r="BR16" s="77">
        <v>747</v>
      </c>
    </row>
    <row r="17" spans="1:70" ht="12.75" customHeight="1" x14ac:dyDescent="0.15">
      <c r="A17" s="51" t="str">
        <f t="shared" si="1"/>
        <v>LA30910</v>
      </c>
      <c r="B17" s="90" t="s">
        <v>150</v>
      </c>
      <c r="C17" s="90" t="s">
        <v>160</v>
      </c>
      <c r="D17" s="90" t="s">
        <v>61</v>
      </c>
      <c r="E17" s="253"/>
      <c r="F17" s="55" t="s">
        <v>329</v>
      </c>
      <c r="G17" s="596" t="s">
        <v>1147</v>
      </c>
      <c r="H17" s="129" t="s">
        <v>91</v>
      </c>
      <c r="I17" s="230" t="s">
        <v>1054</v>
      </c>
      <c r="J17" s="590" t="s">
        <v>1064</v>
      </c>
      <c r="K17" s="590" t="s">
        <v>1053</v>
      </c>
      <c r="L17" s="230" t="s">
        <v>1055</v>
      </c>
      <c r="M17" s="55">
        <v>3</v>
      </c>
      <c r="N17" s="130">
        <v>1</v>
      </c>
      <c r="O17" s="239"/>
      <c r="P17" s="239"/>
      <c r="Q17" s="56"/>
      <c r="R17" s="57"/>
      <c r="S17" s="58"/>
      <c r="T17" s="59"/>
      <c r="U17" s="60"/>
      <c r="V17" s="61"/>
      <c r="W17" s="62"/>
      <c r="X17" s="63"/>
      <c r="Y17" s="64"/>
      <c r="Z17" s="65"/>
      <c r="AA17" s="66"/>
      <c r="AB17" s="103"/>
      <c r="AC17" s="103"/>
      <c r="AD17" s="220">
        <f t="shared" si="17"/>
        <v>0</v>
      </c>
      <c r="AE17" s="68">
        <f t="shared" si="2"/>
        <v>0</v>
      </c>
      <c r="AF17" s="69"/>
      <c r="AG17" s="69"/>
      <c r="AH17" s="70"/>
      <c r="AI17" s="69"/>
      <c r="AJ17" s="69"/>
      <c r="AK17" s="69"/>
      <c r="AL17" s="495"/>
      <c r="AM17" s="489"/>
      <c r="AN17" s="69">
        <v>274</v>
      </c>
      <c r="AO17" s="70"/>
      <c r="AP17" s="70"/>
      <c r="AQ17" s="70"/>
      <c r="AR17" s="69">
        <v>224</v>
      </c>
      <c r="AS17" s="69"/>
      <c r="AT17" s="493"/>
      <c r="AU17" s="494"/>
      <c r="AV17" s="490">
        <f t="shared" si="3"/>
        <v>224</v>
      </c>
      <c r="AW17" s="490">
        <f t="shared" si="4"/>
        <v>224</v>
      </c>
      <c r="AX17" s="71"/>
      <c r="AY17" s="72"/>
      <c r="AZ17" s="73"/>
      <c r="BA17" s="74"/>
      <c r="BB17" s="75"/>
      <c r="BC17" s="52">
        <f t="shared" si="5"/>
        <v>0</v>
      </c>
      <c r="BD17" s="51">
        <f t="shared" si="6"/>
        <v>0</v>
      </c>
      <c r="BE17" s="491">
        <f t="shared" si="7"/>
        <v>235.20000000000002</v>
      </c>
      <c r="BF17" s="248"/>
      <c r="BG17" s="217">
        <f t="shared" si="8"/>
        <v>0</v>
      </c>
      <c r="BH17" s="491">
        <f t="shared" si="9"/>
        <v>246.40000000000003</v>
      </c>
      <c r="BI17" s="395"/>
      <c r="BJ17" s="51">
        <f t="shared" si="10"/>
        <v>0</v>
      </c>
      <c r="BK17" s="491">
        <f t="shared" si="11"/>
        <v>257.59999999999997</v>
      </c>
      <c r="BL17" s="395"/>
      <c r="BM17" s="217">
        <f t="shared" si="12"/>
        <v>0</v>
      </c>
      <c r="BN17" s="491">
        <f t="shared" si="13"/>
        <v>268.8</v>
      </c>
      <c r="BO17" s="392">
        <f t="shared" si="14"/>
        <v>0</v>
      </c>
      <c r="BP17" s="217">
        <f t="shared" si="15"/>
        <v>0</v>
      </c>
      <c r="BQ17" s="51">
        <f t="shared" si="16"/>
        <v>0</v>
      </c>
      <c r="BR17" s="77">
        <v>910</v>
      </c>
    </row>
    <row r="18" spans="1:70" ht="12.75" customHeight="1" x14ac:dyDescent="0.15">
      <c r="A18" s="51" t="str">
        <f t="shared" si="1"/>
        <v>LA31957</v>
      </c>
      <c r="B18" s="126" t="s">
        <v>150</v>
      </c>
      <c r="C18" s="131" t="s">
        <v>426</v>
      </c>
      <c r="D18" s="126" t="s">
        <v>5</v>
      </c>
      <c r="E18" s="238"/>
      <c r="F18" s="129" t="s">
        <v>530</v>
      </c>
      <c r="G18" s="55" t="s">
        <v>72</v>
      </c>
      <c r="H18" s="129" t="s">
        <v>91</v>
      </c>
      <c r="I18" s="230" t="s">
        <v>1054</v>
      </c>
      <c r="J18" s="590" t="s">
        <v>1064</v>
      </c>
      <c r="K18" s="590" t="s">
        <v>1053</v>
      </c>
      <c r="L18" s="230" t="s">
        <v>1055</v>
      </c>
      <c r="M18" s="55">
        <v>3.1</v>
      </c>
      <c r="N18" s="130">
        <v>2</v>
      </c>
      <c r="O18" s="239"/>
      <c r="P18" s="239"/>
      <c r="Q18" s="56"/>
      <c r="R18" s="57"/>
      <c r="S18" s="58"/>
      <c r="T18" s="59"/>
      <c r="U18" s="60"/>
      <c r="V18" s="61"/>
      <c r="W18" s="62"/>
      <c r="X18" s="63"/>
      <c r="Y18" s="64"/>
      <c r="Z18" s="65"/>
      <c r="AA18" s="66"/>
      <c r="AB18" s="103"/>
      <c r="AC18" s="103"/>
      <c r="AD18" s="220">
        <f t="shared" si="17"/>
        <v>0</v>
      </c>
      <c r="AE18" s="68">
        <f t="shared" si="2"/>
        <v>0</v>
      </c>
      <c r="AF18" s="69"/>
      <c r="AG18" s="69"/>
      <c r="AH18" s="70"/>
      <c r="AI18" s="69"/>
      <c r="AJ18" s="69"/>
      <c r="AK18" s="69"/>
      <c r="AL18" s="495"/>
      <c r="AM18" s="489"/>
      <c r="AN18" s="69">
        <v>134</v>
      </c>
      <c r="AO18" s="70"/>
      <c r="AP18" s="70"/>
      <c r="AQ18" s="70"/>
      <c r="AR18" s="69">
        <v>108</v>
      </c>
      <c r="AS18" s="69"/>
      <c r="AT18" s="493"/>
      <c r="AU18" s="494"/>
      <c r="AV18" s="490">
        <f t="shared" si="3"/>
        <v>108</v>
      </c>
      <c r="AW18" s="490">
        <f t="shared" si="4"/>
        <v>108</v>
      </c>
      <c r="AX18" s="71"/>
      <c r="AY18" s="72"/>
      <c r="AZ18" s="73"/>
      <c r="BA18" s="74"/>
      <c r="BB18" s="75"/>
      <c r="BC18" s="52">
        <f t="shared" si="5"/>
        <v>0</v>
      </c>
      <c r="BD18" s="51">
        <f t="shared" si="6"/>
        <v>0</v>
      </c>
      <c r="BE18" s="491">
        <f t="shared" si="7"/>
        <v>113.4</v>
      </c>
      <c r="BF18" s="248"/>
      <c r="BG18" s="217">
        <f t="shared" si="8"/>
        <v>0</v>
      </c>
      <c r="BH18" s="491">
        <f t="shared" si="9"/>
        <v>118.80000000000001</v>
      </c>
      <c r="BI18" s="103"/>
      <c r="BJ18" s="51">
        <f t="shared" si="10"/>
        <v>0</v>
      </c>
      <c r="BK18" s="491">
        <f t="shared" si="11"/>
        <v>124.19999999999999</v>
      </c>
      <c r="BL18" s="103"/>
      <c r="BM18" s="217">
        <f t="shared" si="12"/>
        <v>0</v>
      </c>
      <c r="BN18" s="491">
        <f t="shared" si="13"/>
        <v>129.6</v>
      </c>
      <c r="BO18" s="392">
        <f t="shared" si="14"/>
        <v>0</v>
      </c>
      <c r="BP18" s="217">
        <f t="shared" si="15"/>
        <v>0</v>
      </c>
      <c r="BQ18" s="51">
        <f t="shared" si="16"/>
        <v>0</v>
      </c>
      <c r="BR18" s="77">
        <v>1957</v>
      </c>
    </row>
    <row r="19" spans="1:70" ht="12.75" customHeight="1" x14ac:dyDescent="0.15">
      <c r="A19" s="51" t="str">
        <f t="shared" si="1"/>
        <v>LA31987</v>
      </c>
      <c r="B19" s="126" t="s">
        <v>150</v>
      </c>
      <c r="C19" s="131" t="s">
        <v>429</v>
      </c>
      <c r="D19" s="126" t="s">
        <v>5</v>
      </c>
      <c r="E19" s="238"/>
      <c r="F19" s="129" t="s">
        <v>530</v>
      </c>
      <c r="G19" s="55" t="s">
        <v>83</v>
      </c>
      <c r="H19" s="129" t="s">
        <v>91</v>
      </c>
      <c r="I19" s="230" t="s">
        <v>1054</v>
      </c>
      <c r="J19" s="590" t="s">
        <v>1064</v>
      </c>
      <c r="K19" s="590" t="s">
        <v>1053</v>
      </c>
      <c r="L19" s="230" t="s">
        <v>1055</v>
      </c>
      <c r="M19" s="55">
        <v>5.4</v>
      </c>
      <c r="N19" s="130">
        <v>2</v>
      </c>
      <c r="O19" s="239"/>
      <c r="P19" s="239"/>
      <c r="Q19" s="56"/>
      <c r="R19" s="57"/>
      <c r="S19" s="58"/>
      <c r="T19" s="59"/>
      <c r="U19" s="60"/>
      <c r="V19" s="61"/>
      <c r="W19" s="62"/>
      <c r="X19" s="63"/>
      <c r="Y19" s="64"/>
      <c r="Z19" s="65"/>
      <c r="AA19" s="66"/>
      <c r="AB19" s="103"/>
      <c r="AC19" s="103"/>
      <c r="AD19" s="220">
        <f t="shared" si="17"/>
        <v>0</v>
      </c>
      <c r="AE19" s="68">
        <f t="shared" si="2"/>
        <v>0</v>
      </c>
      <c r="AF19" s="69"/>
      <c r="AG19" s="69"/>
      <c r="AH19" s="70"/>
      <c r="AI19" s="69"/>
      <c r="AJ19" s="69"/>
      <c r="AK19" s="69"/>
      <c r="AL19" s="495"/>
      <c r="AM19" s="489"/>
      <c r="AN19" s="69">
        <v>149</v>
      </c>
      <c r="AO19" s="70"/>
      <c r="AP19" s="70"/>
      <c r="AQ19" s="70"/>
      <c r="AR19" s="69">
        <v>119</v>
      </c>
      <c r="AS19" s="69"/>
      <c r="AT19" s="493"/>
      <c r="AU19" s="494"/>
      <c r="AV19" s="490">
        <f t="shared" si="3"/>
        <v>119</v>
      </c>
      <c r="AW19" s="490">
        <f t="shared" si="4"/>
        <v>119</v>
      </c>
      <c r="AX19" s="71"/>
      <c r="AY19" s="72"/>
      <c r="AZ19" s="73"/>
      <c r="BA19" s="74"/>
      <c r="BB19" s="75"/>
      <c r="BC19" s="52">
        <f t="shared" si="5"/>
        <v>0</v>
      </c>
      <c r="BD19" s="51">
        <f t="shared" si="6"/>
        <v>0</v>
      </c>
      <c r="BE19" s="491">
        <f t="shared" si="7"/>
        <v>124.95</v>
      </c>
      <c r="BF19" s="248"/>
      <c r="BG19" s="217">
        <f t="shared" si="8"/>
        <v>0</v>
      </c>
      <c r="BH19" s="491">
        <f t="shared" si="9"/>
        <v>130.9</v>
      </c>
      <c r="BI19" s="103"/>
      <c r="BJ19" s="51">
        <f t="shared" si="10"/>
        <v>0</v>
      </c>
      <c r="BK19" s="491">
        <f t="shared" si="11"/>
        <v>136.85</v>
      </c>
      <c r="BL19" s="103"/>
      <c r="BM19" s="217">
        <f t="shared" si="12"/>
        <v>0</v>
      </c>
      <c r="BN19" s="491">
        <f t="shared" si="13"/>
        <v>142.79999999999998</v>
      </c>
      <c r="BO19" s="392">
        <f t="shared" si="14"/>
        <v>0</v>
      </c>
      <c r="BP19" s="217">
        <f t="shared" si="15"/>
        <v>0</v>
      </c>
      <c r="BQ19" s="51">
        <f t="shared" si="16"/>
        <v>0</v>
      </c>
      <c r="BR19" s="77">
        <v>1987</v>
      </c>
    </row>
    <row r="20" spans="1:70" ht="12.75" customHeight="1" x14ac:dyDescent="0.15">
      <c r="A20" s="51" t="str">
        <f t="shared" si="1"/>
        <v>LA31988</v>
      </c>
      <c r="B20" s="126" t="s">
        <v>150</v>
      </c>
      <c r="C20" s="131" t="s">
        <v>430</v>
      </c>
      <c r="D20" s="126" t="s">
        <v>5</v>
      </c>
      <c r="E20" s="238"/>
      <c r="F20" s="129" t="s">
        <v>530</v>
      </c>
      <c r="G20" s="55" t="s">
        <v>83</v>
      </c>
      <c r="H20" s="129" t="s">
        <v>91</v>
      </c>
      <c r="I20" s="230" t="s">
        <v>1054</v>
      </c>
      <c r="J20" s="590" t="s">
        <v>1064</v>
      </c>
      <c r="K20" s="590" t="s">
        <v>1053</v>
      </c>
      <c r="L20" s="230" t="s">
        <v>1055</v>
      </c>
      <c r="M20" s="55">
        <v>4.2</v>
      </c>
      <c r="N20" s="130">
        <v>2</v>
      </c>
      <c r="O20" s="239"/>
      <c r="P20" s="239"/>
      <c r="Q20" s="56"/>
      <c r="R20" s="57"/>
      <c r="S20" s="58"/>
      <c r="T20" s="59"/>
      <c r="U20" s="60"/>
      <c r="V20" s="61"/>
      <c r="W20" s="62"/>
      <c r="X20" s="63"/>
      <c r="Y20" s="64"/>
      <c r="Z20" s="65"/>
      <c r="AA20" s="66"/>
      <c r="AB20" s="103"/>
      <c r="AC20" s="103"/>
      <c r="AD20" s="220">
        <f t="shared" si="17"/>
        <v>0</v>
      </c>
      <c r="AE20" s="68">
        <f t="shared" si="2"/>
        <v>0</v>
      </c>
      <c r="AF20" s="69"/>
      <c r="AG20" s="69"/>
      <c r="AH20" s="70"/>
      <c r="AI20" s="69"/>
      <c r="AJ20" s="69"/>
      <c r="AK20" s="69"/>
      <c r="AL20" s="495"/>
      <c r="AM20" s="489"/>
      <c r="AN20" s="69">
        <v>139</v>
      </c>
      <c r="AO20" s="70"/>
      <c r="AP20" s="70"/>
      <c r="AQ20" s="70"/>
      <c r="AR20" s="69">
        <v>114</v>
      </c>
      <c r="AS20" s="69"/>
      <c r="AT20" s="493"/>
      <c r="AU20" s="494"/>
      <c r="AV20" s="490">
        <f t="shared" si="3"/>
        <v>114</v>
      </c>
      <c r="AW20" s="490">
        <f t="shared" si="4"/>
        <v>114</v>
      </c>
      <c r="AX20" s="71"/>
      <c r="AY20" s="72"/>
      <c r="AZ20" s="73"/>
      <c r="BA20" s="74"/>
      <c r="BB20" s="75"/>
      <c r="BC20" s="52">
        <f t="shared" si="5"/>
        <v>0</v>
      </c>
      <c r="BD20" s="51">
        <f t="shared" si="6"/>
        <v>0</v>
      </c>
      <c r="BE20" s="491">
        <f t="shared" si="7"/>
        <v>119.7</v>
      </c>
      <c r="BF20" s="248"/>
      <c r="BG20" s="217">
        <f t="shared" si="8"/>
        <v>0</v>
      </c>
      <c r="BH20" s="491">
        <f t="shared" si="9"/>
        <v>125.4</v>
      </c>
      <c r="BI20" s="103"/>
      <c r="BJ20" s="51">
        <f t="shared" si="10"/>
        <v>0</v>
      </c>
      <c r="BK20" s="491">
        <f t="shared" si="11"/>
        <v>131.1</v>
      </c>
      <c r="BL20" s="103"/>
      <c r="BM20" s="217">
        <f t="shared" si="12"/>
        <v>0</v>
      </c>
      <c r="BN20" s="491">
        <f t="shared" si="13"/>
        <v>136.79999999999998</v>
      </c>
      <c r="BO20" s="392">
        <f t="shared" si="14"/>
        <v>0</v>
      </c>
      <c r="BP20" s="217">
        <f t="shared" si="15"/>
        <v>0</v>
      </c>
      <c r="BQ20" s="51">
        <f t="shared" si="16"/>
        <v>0</v>
      </c>
      <c r="BR20" s="77">
        <v>1988</v>
      </c>
    </row>
    <row r="21" spans="1:70" ht="12.75" customHeight="1" x14ac:dyDescent="0.15">
      <c r="A21" s="51" t="str">
        <f>"LA3"&amp;REPT(0,4-LEN(BR21))&amp;BR21</f>
        <v>LA32680</v>
      </c>
      <c r="B21" s="90" t="s">
        <v>150</v>
      </c>
      <c r="C21" s="90" t="s">
        <v>1269</v>
      </c>
      <c r="D21" s="90" t="s">
        <v>61</v>
      </c>
      <c r="E21" s="253"/>
      <c r="F21" s="129" t="s">
        <v>57</v>
      </c>
      <c r="G21" s="596" t="s">
        <v>1148</v>
      </c>
      <c r="H21" s="129" t="s">
        <v>91</v>
      </c>
      <c r="I21" s="230" t="s">
        <v>1054</v>
      </c>
      <c r="J21" s="590" t="s">
        <v>1064</v>
      </c>
      <c r="K21" s="590" t="s">
        <v>1053</v>
      </c>
      <c r="L21" s="230" t="s">
        <v>1055</v>
      </c>
      <c r="M21" s="55">
        <v>1.194</v>
      </c>
      <c r="N21" s="130">
        <v>1</v>
      </c>
      <c r="O21" s="239"/>
      <c r="P21" s="239"/>
      <c r="Q21" s="56"/>
      <c r="R21" s="57"/>
      <c r="S21" s="58"/>
      <c r="T21" s="59"/>
      <c r="U21" s="60"/>
      <c r="V21" s="61"/>
      <c r="W21" s="62"/>
      <c r="X21" s="63"/>
      <c r="Y21" s="64"/>
      <c r="Z21" s="65"/>
      <c r="AA21" s="66"/>
      <c r="AB21" s="103"/>
      <c r="AC21" s="103"/>
      <c r="AD21" s="220">
        <f>SUM(Q21:AC21)</f>
        <v>0</v>
      </c>
      <c r="AE21" s="68">
        <f>N21*AD21</f>
        <v>0</v>
      </c>
      <c r="AF21" s="69"/>
      <c r="AG21" s="69"/>
      <c r="AH21" s="70"/>
      <c r="AI21" s="69"/>
      <c r="AJ21" s="69"/>
      <c r="AK21" s="69"/>
      <c r="AL21" s="495"/>
      <c r="AM21" s="489"/>
      <c r="AN21" s="69">
        <v>274</v>
      </c>
      <c r="AO21" s="70"/>
      <c r="AP21" s="70"/>
      <c r="AQ21" s="70"/>
      <c r="AR21" s="69">
        <v>224</v>
      </c>
      <c r="AS21" s="69"/>
      <c r="AT21" s="493"/>
      <c r="AU21" s="494"/>
      <c r="AV21" s="490">
        <f>IF(OrderFormType="Wholesale",CEILING(AR21*ExchRate,ExchRateRoundUpTo),CEILING(AN21*ExchRate,ExchRateRoundUpTo)/1.22)</f>
        <v>224</v>
      </c>
      <c r="AW21" s="490">
        <f>AV21*(1+AO21+AP21)</f>
        <v>224</v>
      </c>
      <c r="AX21" s="71"/>
      <c r="AY21" s="72"/>
      <c r="AZ21" s="73"/>
      <c r="BA21" s="74"/>
      <c r="BB21" s="75"/>
      <c r="BC21" s="52">
        <f>SUM(AX21:BB21)</f>
        <v>0</v>
      </c>
      <c r="BD21" s="51">
        <f>N21*BC21</f>
        <v>0</v>
      </c>
      <c r="BE21" s="491">
        <f>AV21*(1.05+AO21+AP21)</f>
        <v>235.20000000000002</v>
      </c>
      <c r="BF21" s="248"/>
      <c r="BG21" s="217">
        <f>$N21*BF21</f>
        <v>0</v>
      </c>
      <c r="BH21" s="491">
        <f>$AV21*(1.1+$AO21+$AP21)</f>
        <v>246.40000000000003</v>
      </c>
      <c r="BI21" s="395"/>
      <c r="BJ21" s="51">
        <f>N21*BI21</f>
        <v>0</v>
      </c>
      <c r="BK21" s="491">
        <f>AV21*(1.15+AO21+AP21)</f>
        <v>257.59999999999997</v>
      </c>
      <c r="BL21" s="395"/>
      <c r="BM21" s="217">
        <f>N21*BL21</f>
        <v>0</v>
      </c>
      <c r="BN21" s="491">
        <f>AV21*(1.2+AO21+AP21)</f>
        <v>268.8</v>
      </c>
      <c r="BO21" s="392">
        <f>(AD21*AW21)+(BC21*BE21)+(BF21*BH21)+(BI21*BK21)+(BL21*BN21)</f>
        <v>0</v>
      </c>
      <c r="BP21" s="217">
        <f>AD21+BC21+BF21+BI21+BL21</f>
        <v>0</v>
      </c>
      <c r="BQ21" s="51">
        <f>N21*BP21</f>
        <v>0</v>
      </c>
      <c r="BR21" s="77">
        <v>2680</v>
      </c>
    </row>
    <row r="22" spans="1:70" ht="12.75" customHeight="1" x14ac:dyDescent="0.15">
      <c r="A22" s="51" t="str">
        <f>"LA3"&amp;REPT(0,4-LEN(BR22))&amp;BR22</f>
        <v>LA32681</v>
      </c>
      <c r="B22" s="90" t="s">
        <v>150</v>
      </c>
      <c r="C22" s="90" t="s">
        <v>1270</v>
      </c>
      <c r="D22" s="90" t="s">
        <v>61</v>
      </c>
      <c r="E22" s="253"/>
      <c r="F22" s="129" t="s">
        <v>57</v>
      </c>
      <c r="G22" s="596" t="s">
        <v>1149</v>
      </c>
      <c r="H22" s="129" t="s">
        <v>91</v>
      </c>
      <c r="I22" s="230" t="s">
        <v>1054</v>
      </c>
      <c r="J22" s="590" t="s">
        <v>1064</v>
      </c>
      <c r="K22" s="590" t="s">
        <v>1053</v>
      </c>
      <c r="L22" s="230" t="s">
        <v>1055</v>
      </c>
      <c r="M22" s="55">
        <v>1.375</v>
      </c>
      <c r="N22" s="130">
        <v>1</v>
      </c>
      <c r="O22" s="239"/>
      <c r="P22" s="239"/>
      <c r="Q22" s="56"/>
      <c r="R22" s="57"/>
      <c r="S22" s="58"/>
      <c r="T22" s="59"/>
      <c r="U22" s="60"/>
      <c r="V22" s="61"/>
      <c r="W22" s="62"/>
      <c r="X22" s="63"/>
      <c r="Y22" s="64"/>
      <c r="Z22" s="65"/>
      <c r="AA22" s="66"/>
      <c r="AB22" s="103"/>
      <c r="AC22" s="103"/>
      <c r="AD22" s="220">
        <f>SUM(Q22:AC22)</f>
        <v>0</v>
      </c>
      <c r="AE22" s="68">
        <f>N22*AD22</f>
        <v>0</v>
      </c>
      <c r="AF22" s="69"/>
      <c r="AG22" s="69"/>
      <c r="AH22" s="70"/>
      <c r="AI22" s="69"/>
      <c r="AJ22" s="69"/>
      <c r="AK22" s="69"/>
      <c r="AL22" s="495"/>
      <c r="AM22" s="489"/>
      <c r="AN22" s="69">
        <v>274</v>
      </c>
      <c r="AO22" s="70"/>
      <c r="AP22" s="70"/>
      <c r="AQ22" s="70"/>
      <c r="AR22" s="69">
        <v>224</v>
      </c>
      <c r="AS22" s="69"/>
      <c r="AT22" s="493"/>
      <c r="AU22" s="494"/>
      <c r="AV22" s="490">
        <f>IF(OrderFormType="Wholesale",CEILING(AR22*ExchRate,ExchRateRoundUpTo),CEILING(AN22*ExchRate,ExchRateRoundUpTo)/1.22)</f>
        <v>224</v>
      </c>
      <c r="AW22" s="490">
        <f>AV22*(1+AO22+AP22)</f>
        <v>224</v>
      </c>
      <c r="AX22" s="71"/>
      <c r="AY22" s="72"/>
      <c r="AZ22" s="73"/>
      <c r="BA22" s="74"/>
      <c r="BB22" s="75"/>
      <c r="BC22" s="52">
        <f>SUM(AX22:BB22)</f>
        <v>0</v>
      </c>
      <c r="BD22" s="51">
        <f>N22*BC22</f>
        <v>0</v>
      </c>
      <c r="BE22" s="491">
        <f>AV22*(1.05+AO22+AP22)</f>
        <v>235.20000000000002</v>
      </c>
      <c r="BF22" s="248"/>
      <c r="BG22" s="217">
        <f>$N22*BF22</f>
        <v>0</v>
      </c>
      <c r="BH22" s="491">
        <f>$AV22*(1.1+$AO22+$AP22)</f>
        <v>246.40000000000003</v>
      </c>
      <c r="BI22" s="395"/>
      <c r="BJ22" s="51">
        <f>N22*BI22</f>
        <v>0</v>
      </c>
      <c r="BK22" s="491">
        <f>AV22*(1.15+AO22+AP22)</f>
        <v>257.59999999999997</v>
      </c>
      <c r="BL22" s="395"/>
      <c r="BM22" s="217">
        <f>N22*BL22</f>
        <v>0</v>
      </c>
      <c r="BN22" s="491">
        <f>AV22*(1.2+AO22+AP22)</f>
        <v>268.8</v>
      </c>
      <c r="BO22" s="392">
        <f>(AD22*AW22)+(BC22*BE22)+(BF22*BH22)+(BI22*BK22)+(BL22*BN22)</f>
        <v>0</v>
      </c>
      <c r="BP22" s="217">
        <f>AD22+BC22+BF22+BI22+BL22</f>
        <v>0</v>
      </c>
      <c r="BQ22" s="51">
        <f>N22*BP22</f>
        <v>0</v>
      </c>
      <c r="BR22" s="77">
        <v>2681</v>
      </c>
    </row>
    <row r="23" spans="1:70" ht="17" x14ac:dyDescent="0.2">
      <c r="A23" s="235"/>
      <c r="B23" s="235"/>
      <c r="C23" s="293" t="s">
        <v>389</v>
      </c>
      <c r="D23" s="235"/>
      <c r="E23" s="235"/>
      <c r="F23" s="235"/>
      <c r="G23" s="235"/>
      <c r="H23" s="235"/>
      <c r="I23" s="235"/>
      <c r="J23" s="235"/>
      <c r="K23" s="235"/>
      <c r="L23" s="235"/>
      <c r="M23" s="235"/>
      <c r="N23" s="235"/>
      <c r="O23" s="235"/>
      <c r="P23" s="235"/>
      <c r="Q23" s="236"/>
      <c r="R23" s="236"/>
      <c r="S23" s="236"/>
      <c r="T23" s="236"/>
      <c r="U23" s="236"/>
      <c r="V23" s="236"/>
      <c r="W23" s="236"/>
      <c r="X23" s="236"/>
      <c r="Y23" s="236"/>
      <c r="Z23" s="236"/>
      <c r="AA23" s="236"/>
      <c r="AB23" s="236"/>
      <c r="AC23" s="236"/>
      <c r="AD23" s="127"/>
      <c r="AE23" s="235"/>
      <c r="AF23" s="235"/>
      <c r="AG23" s="235"/>
      <c r="AH23" s="235"/>
      <c r="AI23" s="127"/>
      <c r="AJ23" s="127"/>
      <c r="AK23" s="127"/>
      <c r="AL23" s="127"/>
      <c r="AM23" s="127"/>
      <c r="AN23" s="127"/>
      <c r="AO23" s="127"/>
      <c r="AP23" s="127"/>
      <c r="AQ23" s="127"/>
      <c r="AR23" s="235"/>
      <c r="AS23" s="235"/>
      <c r="AT23" s="235"/>
      <c r="AU23" s="235"/>
      <c r="AV23" s="235"/>
      <c r="AW23" s="235"/>
      <c r="AX23" s="236"/>
      <c r="AY23" s="236"/>
      <c r="AZ23" s="236"/>
      <c r="BA23" s="236"/>
      <c r="BB23" s="236"/>
      <c r="BC23" s="235"/>
      <c r="BD23" s="235"/>
      <c r="BE23" s="235"/>
      <c r="BF23" s="235"/>
      <c r="BG23" s="235"/>
      <c r="BH23" s="236"/>
      <c r="BI23" s="235"/>
      <c r="BJ23" s="235"/>
      <c r="BK23" s="235"/>
      <c r="BL23" s="235"/>
      <c r="BM23" s="235"/>
      <c r="BN23" s="235"/>
      <c r="BO23" s="235"/>
      <c r="BP23" s="235"/>
      <c r="BQ23" s="235"/>
      <c r="BR23" s="237"/>
    </row>
    <row r="24" spans="1:70" ht="12.75" customHeight="1" x14ac:dyDescent="0.15">
      <c r="A24" s="217" t="str">
        <f t="shared" ref="A24:A32" si="18">"LA3"&amp;REPT(0,4-LEN(BR24))&amp;BR24</f>
        <v>LA31784</v>
      </c>
      <c r="B24" s="238" t="s">
        <v>389</v>
      </c>
      <c r="C24" s="247" t="s">
        <v>390</v>
      </c>
      <c r="D24" s="238" t="s">
        <v>5</v>
      </c>
      <c r="E24" s="238"/>
      <c r="F24" s="219" t="s">
        <v>56</v>
      </c>
      <c r="G24" s="219" t="s">
        <v>72</v>
      </c>
      <c r="H24" s="230" t="s">
        <v>70</v>
      </c>
      <c r="I24" s="230" t="s">
        <v>1054</v>
      </c>
      <c r="J24" s="590" t="s">
        <v>1064</v>
      </c>
      <c r="K24" s="590" t="s">
        <v>1053</v>
      </c>
      <c r="L24" s="230" t="s">
        <v>1055</v>
      </c>
      <c r="M24" s="219">
        <v>3.371</v>
      </c>
      <c r="N24" s="239">
        <v>5</v>
      </c>
      <c r="O24" s="239"/>
      <c r="P24" s="239"/>
      <c r="Q24" s="231"/>
      <c r="R24" s="232"/>
      <c r="S24" s="203"/>
      <c r="T24" s="204"/>
      <c r="U24" s="233"/>
      <c r="V24" s="206"/>
      <c r="W24" s="207"/>
      <c r="X24" s="208"/>
      <c r="Y24" s="209"/>
      <c r="Z24" s="210"/>
      <c r="AA24" s="234"/>
      <c r="AB24" s="103"/>
      <c r="AC24" s="103"/>
      <c r="AD24" s="220">
        <f t="shared" si="17"/>
        <v>0</v>
      </c>
      <c r="AE24" s="221">
        <f t="shared" ref="AE24:AE32" si="19">N24*AD24</f>
        <v>0</v>
      </c>
      <c r="AF24" s="69"/>
      <c r="AG24" s="69"/>
      <c r="AH24" s="70"/>
      <c r="AI24" s="69"/>
      <c r="AJ24" s="69"/>
      <c r="AK24" s="69"/>
      <c r="AL24" s="495"/>
      <c r="AM24" s="489"/>
      <c r="AN24" s="69">
        <v>129</v>
      </c>
      <c r="AO24" s="70"/>
      <c r="AP24" s="70"/>
      <c r="AQ24" s="70"/>
      <c r="AR24" s="69">
        <v>104</v>
      </c>
      <c r="AS24" s="69"/>
      <c r="AT24" s="489"/>
      <c r="AU24" s="490"/>
      <c r="AV24" s="490">
        <f t="shared" ref="AV24:AV32" si="20">IF(OrderFormType="Wholesale",CEILING(AR24*ExchRate,ExchRateRoundUpTo),CEILING(AN24*ExchRate,ExchRateRoundUpTo)/1.22)</f>
        <v>104</v>
      </c>
      <c r="AW24" s="490">
        <f t="shared" ref="AW24:AW32" si="21">AV24*(1+AO24+AP24)</f>
        <v>104</v>
      </c>
      <c r="AX24" s="240"/>
      <c r="AY24" s="241"/>
      <c r="AZ24" s="242"/>
      <c r="BA24" s="243"/>
      <c r="BB24" s="244"/>
      <c r="BC24" s="245">
        <f t="shared" ref="BC24:BC32" si="22">SUM(AX24:BB24)</f>
        <v>0</v>
      </c>
      <c r="BD24" s="217">
        <f t="shared" ref="BD24:BD32" si="23">N24*BC24</f>
        <v>0</v>
      </c>
      <c r="BE24" s="491">
        <f t="shared" ref="BE24:BE32" si="24">AV24*(1.05+AO24+AP24)</f>
        <v>109.2</v>
      </c>
      <c r="BF24" s="248"/>
      <c r="BG24" s="217">
        <f t="shared" ref="BG24:BG32" si="25">$N24*BF24</f>
        <v>0</v>
      </c>
      <c r="BH24" s="491">
        <f t="shared" ref="BH24:BH32" si="26">$AV24*(1.1+$AO24+$AP24)</f>
        <v>114.4</v>
      </c>
      <c r="BI24" s="246"/>
      <c r="BJ24" s="217">
        <f t="shared" ref="BJ24:BJ32" si="27">N24*BI24</f>
        <v>0</v>
      </c>
      <c r="BK24" s="491">
        <f t="shared" ref="BK24:BK32" si="28">AV24*(1.15+AO24+AP24)</f>
        <v>119.6</v>
      </c>
      <c r="BL24" s="246"/>
      <c r="BM24" s="217">
        <f t="shared" ref="BM24:BM32" si="29">N24*BL24</f>
        <v>0</v>
      </c>
      <c r="BN24" s="491">
        <f t="shared" ref="BN24:BN32" si="30">AV24*(1.2+AO24+AP24)</f>
        <v>124.8</v>
      </c>
      <c r="BO24" s="392">
        <f t="shared" ref="BO24:BO32" si="31">(AD24*AW24)+(BC24*BE24)+(BF24*BH24)+(BI24*BK24)+(BL24*BN24)</f>
        <v>0</v>
      </c>
      <c r="BP24" s="217">
        <f t="shared" ref="BP24:BP32" si="32">AD24+BC24+BF24+BI24+BL24</f>
        <v>0</v>
      </c>
      <c r="BQ24" s="217">
        <f t="shared" ref="BQ24:BQ32" si="33">N24*BP24</f>
        <v>0</v>
      </c>
      <c r="BR24" s="222">
        <v>1784</v>
      </c>
    </row>
    <row r="25" spans="1:70" ht="12.75" customHeight="1" x14ac:dyDescent="0.15">
      <c r="A25" s="217" t="str">
        <f t="shared" si="18"/>
        <v>LA31785</v>
      </c>
      <c r="B25" s="238" t="s">
        <v>389</v>
      </c>
      <c r="C25" s="247" t="s">
        <v>391</v>
      </c>
      <c r="D25" s="238" t="s">
        <v>5</v>
      </c>
      <c r="E25" s="238"/>
      <c r="F25" s="219" t="s">
        <v>56</v>
      </c>
      <c r="G25" s="219" t="s">
        <v>72</v>
      </c>
      <c r="H25" s="230" t="s">
        <v>70</v>
      </c>
      <c r="I25" s="230" t="s">
        <v>1054</v>
      </c>
      <c r="J25" s="590" t="s">
        <v>1064</v>
      </c>
      <c r="K25" s="590" t="s">
        <v>1053</v>
      </c>
      <c r="L25" s="230" t="s">
        <v>1055</v>
      </c>
      <c r="M25" s="219">
        <v>3.218</v>
      </c>
      <c r="N25" s="239">
        <v>5</v>
      </c>
      <c r="O25" s="239"/>
      <c r="P25" s="239"/>
      <c r="Q25" s="231"/>
      <c r="R25" s="232"/>
      <c r="S25" s="203"/>
      <c r="T25" s="204"/>
      <c r="U25" s="233"/>
      <c r="V25" s="206"/>
      <c r="W25" s="207"/>
      <c r="X25" s="208"/>
      <c r="Y25" s="209"/>
      <c r="Z25" s="210"/>
      <c r="AA25" s="234"/>
      <c r="AB25" s="103"/>
      <c r="AC25" s="103"/>
      <c r="AD25" s="220">
        <f t="shared" si="17"/>
        <v>0</v>
      </c>
      <c r="AE25" s="221">
        <f t="shared" si="19"/>
        <v>0</v>
      </c>
      <c r="AF25" s="69"/>
      <c r="AG25" s="69"/>
      <c r="AH25" s="70"/>
      <c r="AI25" s="69"/>
      <c r="AJ25" s="69"/>
      <c r="AK25" s="69"/>
      <c r="AL25" s="495"/>
      <c r="AM25" s="489"/>
      <c r="AN25" s="69">
        <v>129</v>
      </c>
      <c r="AO25" s="70"/>
      <c r="AP25" s="70"/>
      <c r="AQ25" s="70"/>
      <c r="AR25" s="69">
        <v>104</v>
      </c>
      <c r="AS25" s="69"/>
      <c r="AT25" s="489"/>
      <c r="AU25" s="490"/>
      <c r="AV25" s="490">
        <f t="shared" si="20"/>
        <v>104</v>
      </c>
      <c r="AW25" s="490">
        <f t="shared" si="21"/>
        <v>104</v>
      </c>
      <c r="AX25" s="240"/>
      <c r="AY25" s="241"/>
      <c r="AZ25" s="242"/>
      <c r="BA25" s="243"/>
      <c r="BB25" s="244"/>
      <c r="BC25" s="245">
        <f t="shared" si="22"/>
        <v>0</v>
      </c>
      <c r="BD25" s="217">
        <f t="shared" si="23"/>
        <v>0</v>
      </c>
      <c r="BE25" s="491">
        <f t="shared" si="24"/>
        <v>109.2</v>
      </c>
      <c r="BF25" s="248"/>
      <c r="BG25" s="217">
        <f t="shared" si="25"/>
        <v>0</v>
      </c>
      <c r="BH25" s="491">
        <f t="shared" si="26"/>
        <v>114.4</v>
      </c>
      <c r="BI25" s="246"/>
      <c r="BJ25" s="217">
        <f t="shared" si="27"/>
        <v>0</v>
      </c>
      <c r="BK25" s="491">
        <f t="shared" si="28"/>
        <v>119.6</v>
      </c>
      <c r="BL25" s="246"/>
      <c r="BM25" s="217">
        <f t="shared" si="29"/>
        <v>0</v>
      </c>
      <c r="BN25" s="491">
        <f t="shared" si="30"/>
        <v>124.8</v>
      </c>
      <c r="BO25" s="392">
        <f t="shared" si="31"/>
        <v>0</v>
      </c>
      <c r="BP25" s="217">
        <f t="shared" si="32"/>
        <v>0</v>
      </c>
      <c r="BQ25" s="217">
        <f t="shared" si="33"/>
        <v>0</v>
      </c>
      <c r="BR25" s="222">
        <v>1785</v>
      </c>
    </row>
    <row r="26" spans="1:70" ht="12.75" customHeight="1" x14ac:dyDescent="0.15">
      <c r="A26" s="217" t="str">
        <f t="shared" si="18"/>
        <v>LA31786</v>
      </c>
      <c r="B26" s="238" t="s">
        <v>389</v>
      </c>
      <c r="C26" s="247" t="s">
        <v>392</v>
      </c>
      <c r="D26" s="238" t="s">
        <v>5</v>
      </c>
      <c r="E26" s="238"/>
      <c r="F26" s="219" t="s">
        <v>56</v>
      </c>
      <c r="G26" s="219" t="s">
        <v>72</v>
      </c>
      <c r="H26" s="230" t="s">
        <v>70</v>
      </c>
      <c r="I26" s="230" t="s">
        <v>1054</v>
      </c>
      <c r="J26" s="590" t="s">
        <v>1064</v>
      </c>
      <c r="K26" s="590" t="s">
        <v>1053</v>
      </c>
      <c r="L26" s="230" t="s">
        <v>1055</v>
      </c>
      <c r="M26" s="219">
        <v>10.6</v>
      </c>
      <c r="N26" s="239">
        <v>5</v>
      </c>
      <c r="O26" s="239"/>
      <c r="P26" s="239"/>
      <c r="Q26" s="231"/>
      <c r="R26" s="232"/>
      <c r="S26" s="203"/>
      <c r="T26" s="204"/>
      <c r="U26" s="233"/>
      <c r="V26" s="206"/>
      <c r="W26" s="207"/>
      <c r="X26" s="208"/>
      <c r="Y26" s="209"/>
      <c r="Z26" s="210"/>
      <c r="AA26" s="234"/>
      <c r="AB26" s="103"/>
      <c r="AC26" s="103"/>
      <c r="AD26" s="220">
        <f t="shared" si="17"/>
        <v>0</v>
      </c>
      <c r="AE26" s="221">
        <f t="shared" si="19"/>
        <v>0</v>
      </c>
      <c r="AF26" s="69"/>
      <c r="AG26" s="69"/>
      <c r="AH26" s="70"/>
      <c r="AI26" s="69"/>
      <c r="AJ26" s="69"/>
      <c r="AK26" s="69"/>
      <c r="AL26" s="495"/>
      <c r="AM26" s="489"/>
      <c r="AN26" s="69">
        <v>189</v>
      </c>
      <c r="AO26" s="70"/>
      <c r="AP26" s="70"/>
      <c r="AQ26" s="70"/>
      <c r="AR26" s="69">
        <v>154</v>
      </c>
      <c r="AS26" s="69"/>
      <c r="AT26" s="489"/>
      <c r="AU26" s="490"/>
      <c r="AV26" s="490">
        <f t="shared" si="20"/>
        <v>154</v>
      </c>
      <c r="AW26" s="490">
        <f t="shared" si="21"/>
        <v>154</v>
      </c>
      <c r="AX26" s="240"/>
      <c r="AY26" s="241"/>
      <c r="AZ26" s="242"/>
      <c r="BA26" s="243"/>
      <c r="BB26" s="244"/>
      <c r="BC26" s="245">
        <f t="shared" si="22"/>
        <v>0</v>
      </c>
      <c r="BD26" s="217">
        <f t="shared" si="23"/>
        <v>0</v>
      </c>
      <c r="BE26" s="491">
        <f t="shared" si="24"/>
        <v>161.70000000000002</v>
      </c>
      <c r="BF26" s="248"/>
      <c r="BG26" s="217">
        <f t="shared" si="25"/>
        <v>0</v>
      </c>
      <c r="BH26" s="491">
        <f t="shared" si="26"/>
        <v>169.4</v>
      </c>
      <c r="BI26" s="246"/>
      <c r="BJ26" s="217">
        <f t="shared" si="27"/>
        <v>0</v>
      </c>
      <c r="BK26" s="491">
        <f t="shared" si="28"/>
        <v>177.1</v>
      </c>
      <c r="BL26" s="246"/>
      <c r="BM26" s="217">
        <f t="shared" si="29"/>
        <v>0</v>
      </c>
      <c r="BN26" s="491">
        <f t="shared" si="30"/>
        <v>184.79999999999998</v>
      </c>
      <c r="BO26" s="392">
        <f t="shared" si="31"/>
        <v>0</v>
      </c>
      <c r="BP26" s="217">
        <f t="shared" si="32"/>
        <v>0</v>
      </c>
      <c r="BQ26" s="217">
        <f t="shared" si="33"/>
        <v>0</v>
      </c>
      <c r="BR26" s="222">
        <v>1786</v>
      </c>
    </row>
    <row r="27" spans="1:70" ht="12.75" customHeight="1" x14ac:dyDescent="0.15">
      <c r="A27" s="217" t="str">
        <f t="shared" si="18"/>
        <v>LA31787</v>
      </c>
      <c r="B27" s="238" t="s">
        <v>389</v>
      </c>
      <c r="C27" s="247" t="s">
        <v>393</v>
      </c>
      <c r="D27" s="238" t="s">
        <v>5</v>
      </c>
      <c r="E27" s="238"/>
      <c r="F27" s="219" t="s">
        <v>56</v>
      </c>
      <c r="G27" s="219" t="s">
        <v>72</v>
      </c>
      <c r="H27" s="230" t="s">
        <v>70</v>
      </c>
      <c r="I27" s="230" t="s">
        <v>1054</v>
      </c>
      <c r="J27" s="590" t="s">
        <v>1064</v>
      </c>
      <c r="K27" s="590" t="s">
        <v>1053</v>
      </c>
      <c r="L27" s="230" t="s">
        <v>1055</v>
      </c>
      <c r="M27" s="219">
        <v>10.332000000000001</v>
      </c>
      <c r="N27" s="239">
        <v>5</v>
      </c>
      <c r="O27" s="239"/>
      <c r="P27" s="239"/>
      <c r="Q27" s="231"/>
      <c r="R27" s="232"/>
      <c r="S27" s="203"/>
      <c r="T27" s="204"/>
      <c r="U27" s="233"/>
      <c r="V27" s="206"/>
      <c r="W27" s="207"/>
      <c r="X27" s="208"/>
      <c r="Y27" s="209"/>
      <c r="Z27" s="210"/>
      <c r="AA27" s="234"/>
      <c r="AB27" s="103"/>
      <c r="AC27" s="103"/>
      <c r="AD27" s="220">
        <f t="shared" si="17"/>
        <v>0</v>
      </c>
      <c r="AE27" s="221">
        <f t="shared" si="19"/>
        <v>0</v>
      </c>
      <c r="AF27" s="69"/>
      <c r="AG27" s="69"/>
      <c r="AH27" s="70"/>
      <c r="AI27" s="69"/>
      <c r="AJ27" s="69"/>
      <c r="AK27" s="69"/>
      <c r="AL27" s="495"/>
      <c r="AM27" s="489"/>
      <c r="AN27" s="69">
        <v>184</v>
      </c>
      <c r="AO27" s="70"/>
      <c r="AP27" s="70"/>
      <c r="AQ27" s="70"/>
      <c r="AR27" s="69">
        <v>149</v>
      </c>
      <c r="AS27" s="69"/>
      <c r="AT27" s="489"/>
      <c r="AU27" s="490"/>
      <c r="AV27" s="490">
        <f t="shared" si="20"/>
        <v>149</v>
      </c>
      <c r="AW27" s="490">
        <f t="shared" si="21"/>
        <v>149</v>
      </c>
      <c r="AX27" s="240"/>
      <c r="AY27" s="241"/>
      <c r="AZ27" s="242"/>
      <c r="BA27" s="243"/>
      <c r="BB27" s="244"/>
      <c r="BC27" s="245">
        <f t="shared" si="22"/>
        <v>0</v>
      </c>
      <c r="BD27" s="217">
        <f t="shared" si="23"/>
        <v>0</v>
      </c>
      <c r="BE27" s="491">
        <f t="shared" si="24"/>
        <v>156.45000000000002</v>
      </c>
      <c r="BF27" s="248"/>
      <c r="BG27" s="217">
        <f t="shared" si="25"/>
        <v>0</v>
      </c>
      <c r="BH27" s="491">
        <f t="shared" si="26"/>
        <v>163.9</v>
      </c>
      <c r="BI27" s="246"/>
      <c r="BJ27" s="217">
        <f t="shared" si="27"/>
        <v>0</v>
      </c>
      <c r="BK27" s="491">
        <f t="shared" si="28"/>
        <v>171.35</v>
      </c>
      <c r="BL27" s="246"/>
      <c r="BM27" s="217">
        <f t="shared" si="29"/>
        <v>0</v>
      </c>
      <c r="BN27" s="491">
        <f t="shared" si="30"/>
        <v>178.79999999999998</v>
      </c>
      <c r="BO27" s="392">
        <f t="shared" si="31"/>
        <v>0</v>
      </c>
      <c r="BP27" s="217">
        <f t="shared" si="32"/>
        <v>0</v>
      </c>
      <c r="BQ27" s="217">
        <f t="shared" si="33"/>
        <v>0</v>
      </c>
      <c r="BR27" s="222">
        <v>1787</v>
      </c>
    </row>
    <row r="28" spans="1:70" ht="12.75" customHeight="1" x14ac:dyDescent="0.15">
      <c r="A28" s="217" t="str">
        <f t="shared" si="18"/>
        <v>LA31788</v>
      </c>
      <c r="B28" s="238" t="s">
        <v>389</v>
      </c>
      <c r="C28" s="247" t="s">
        <v>394</v>
      </c>
      <c r="D28" s="238" t="s">
        <v>5</v>
      </c>
      <c r="E28" s="238"/>
      <c r="F28" s="219" t="s">
        <v>56</v>
      </c>
      <c r="G28" s="219" t="s">
        <v>83</v>
      </c>
      <c r="H28" s="230" t="s">
        <v>70</v>
      </c>
      <c r="I28" s="230" t="s">
        <v>1054</v>
      </c>
      <c r="J28" s="590" t="s">
        <v>1064</v>
      </c>
      <c r="K28" s="590" t="s">
        <v>1053</v>
      </c>
      <c r="L28" s="230" t="s">
        <v>1055</v>
      </c>
      <c r="M28" s="219">
        <v>5.46</v>
      </c>
      <c r="N28" s="239">
        <v>2</v>
      </c>
      <c r="O28" s="239"/>
      <c r="P28" s="239"/>
      <c r="Q28" s="231"/>
      <c r="R28" s="232"/>
      <c r="S28" s="203"/>
      <c r="T28" s="204"/>
      <c r="U28" s="233"/>
      <c r="V28" s="206"/>
      <c r="W28" s="207"/>
      <c r="X28" s="208"/>
      <c r="Y28" s="209"/>
      <c r="Z28" s="210"/>
      <c r="AA28" s="234"/>
      <c r="AB28" s="103"/>
      <c r="AC28" s="103"/>
      <c r="AD28" s="220">
        <f t="shared" si="17"/>
        <v>0</v>
      </c>
      <c r="AE28" s="221">
        <f t="shared" si="19"/>
        <v>0</v>
      </c>
      <c r="AF28" s="69"/>
      <c r="AG28" s="69"/>
      <c r="AH28" s="70"/>
      <c r="AI28" s="69"/>
      <c r="AJ28" s="69"/>
      <c r="AK28" s="69"/>
      <c r="AL28" s="495"/>
      <c r="AM28" s="489"/>
      <c r="AN28" s="69">
        <v>139</v>
      </c>
      <c r="AO28" s="70"/>
      <c r="AP28" s="70"/>
      <c r="AQ28" s="70"/>
      <c r="AR28" s="69">
        <v>114</v>
      </c>
      <c r="AS28" s="69"/>
      <c r="AT28" s="489"/>
      <c r="AU28" s="490"/>
      <c r="AV28" s="490">
        <f t="shared" si="20"/>
        <v>114</v>
      </c>
      <c r="AW28" s="490">
        <f t="shared" si="21"/>
        <v>114</v>
      </c>
      <c r="AX28" s="240"/>
      <c r="AY28" s="241"/>
      <c r="AZ28" s="242"/>
      <c r="BA28" s="243"/>
      <c r="BB28" s="244"/>
      <c r="BC28" s="245">
        <f t="shared" si="22"/>
        <v>0</v>
      </c>
      <c r="BD28" s="217">
        <f t="shared" si="23"/>
        <v>0</v>
      </c>
      <c r="BE28" s="491">
        <f t="shared" si="24"/>
        <v>119.7</v>
      </c>
      <c r="BF28" s="248"/>
      <c r="BG28" s="217">
        <f t="shared" si="25"/>
        <v>0</v>
      </c>
      <c r="BH28" s="491">
        <f t="shared" si="26"/>
        <v>125.4</v>
      </c>
      <c r="BI28" s="246"/>
      <c r="BJ28" s="217">
        <f t="shared" si="27"/>
        <v>0</v>
      </c>
      <c r="BK28" s="491">
        <f t="shared" si="28"/>
        <v>131.1</v>
      </c>
      <c r="BL28" s="246"/>
      <c r="BM28" s="217">
        <f t="shared" si="29"/>
        <v>0</v>
      </c>
      <c r="BN28" s="491">
        <f t="shared" si="30"/>
        <v>136.79999999999998</v>
      </c>
      <c r="BO28" s="392">
        <f t="shared" si="31"/>
        <v>0</v>
      </c>
      <c r="BP28" s="217">
        <f t="shared" si="32"/>
        <v>0</v>
      </c>
      <c r="BQ28" s="217">
        <f t="shared" si="33"/>
        <v>0</v>
      </c>
      <c r="BR28" s="222">
        <v>1788</v>
      </c>
    </row>
    <row r="29" spans="1:70" ht="12.75" customHeight="1" x14ac:dyDescent="0.15">
      <c r="A29" s="51" t="str">
        <f t="shared" si="18"/>
        <v>LA32682</v>
      </c>
      <c r="B29" s="90" t="s">
        <v>150</v>
      </c>
      <c r="C29" s="90" t="s">
        <v>1265</v>
      </c>
      <c r="D29" s="90" t="s">
        <v>61</v>
      </c>
      <c r="E29" s="253"/>
      <c r="F29" s="129" t="s">
        <v>1215</v>
      </c>
      <c r="G29" s="596" t="s">
        <v>1150</v>
      </c>
      <c r="H29" s="129" t="s">
        <v>70</v>
      </c>
      <c r="I29" s="230" t="s">
        <v>1054</v>
      </c>
      <c r="J29" s="590" t="s">
        <v>1064</v>
      </c>
      <c r="K29" s="590" t="s">
        <v>1053</v>
      </c>
      <c r="L29" s="230" t="s">
        <v>1055</v>
      </c>
      <c r="M29" s="55">
        <v>1.73</v>
      </c>
      <c r="N29" s="130">
        <v>1</v>
      </c>
      <c r="O29" s="239"/>
      <c r="P29" s="239"/>
      <c r="Q29" s="56"/>
      <c r="R29" s="57"/>
      <c r="S29" s="58"/>
      <c r="T29" s="59"/>
      <c r="U29" s="60"/>
      <c r="V29" s="61"/>
      <c r="W29" s="62"/>
      <c r="X29" s="63"/>
      <c r="Y29" s="64"/>
      <c r="Z29" s="65"/>
      <c r="AA29" s="66"/>
      <c r="AB29" s="103"/>
      <c r="AC29" s="103"/>
      <c r="AD29" s="220">
        <f t="shared" ref="AD29:AD32" si="34">SUM(Q29:AC29)</f>
        <v>0</v>
      </c>
      <c r="AE29" s="68">
        <f t="shared" si="19"/>
        <v>0</v>
      </c>
      <c r="AF29" s="69"/>
      <c r="AG29" s="69"/>
      <c r="AH29" s="70"/>
      <c r="AI29" s="69"/>
      <c r="AJ29" s="69"/>
      <c r="AK29" s="69"/>
      <c r="AL29" s="495"/>
      <c r="AM29" s="489"/>
      <c r="AN29" s="69">
        <v>274</v>
      </c>
      <c r="AO29" s="70"/>
      <c r="AP29" s="70"/>
      <c r="AQ29" s="70"/>
      <c r="AR29" s="69">
        <v>224</v>
      </c>
      <c r="AS29" s="69"/>
      <c r="AT29" s="493"/>
      <c r="AU29" s="494"/>
      <c r="AV29" s="490">
        <f t="shared" si="20"/>
        <v>224</v>
      </c>
      <c r="AW29" s="490">
        <f t="shared" si="21"/>
        <v>224</v>
      </c>
      <c r="AX29" s="71"/>
      <c r="AY29" s="72"/>
      <c r="AZ29" s="73"/>
      <c r="BA29" s="74"/>
      <c r="BB29" s="75"/>
      <c r="BC29" s="52">
        <f t="shared" si="22"/>
        <v>0</v>
      </c>
      <c r="BD29" s="51">
        <f t="shared" si="23"/>
        <v>0</v>
      </c>
      <c r="BE29" s="491">
        <f t="shared" si="24"/>
        <v>235.20000000000002</v>
      </c>
      <c r="BF29" s="248"/>
      <c r="BG29" s="217">
        <f t="shared" si="25"/>
        <v>0</v>
      </c>
      <c r="BH29" s="491">
        <f t="shared" si="26"/>
        <v>246.40000000000003</v>
      </c>
      <c r="BI29" s="395"/>
      <c r="BJ29" s="51">
        <f t="shared" si="27"/>
        <v>0</v>
      </c>
      <c r="BK29" s="491">
        <f t="shared" si="28"/>
        <v>257.59999999999997</v>
      </c>
      <c r="BL29" s="395"/>
      <c r="BM29" s="217">
        <f t="shared" si="29"/>
        <v>0</v>
      </c>
      <c r="BN29" s="491">
        <f t="shared" si="30"/>
        <v>268.8</v>
      </c>
      <c r="BO29" s="392">
        <f t="shared" si="31"/>
        <v>0</v>
      </c>
      <c r="BP29" s="217">
        <f t="shared" si="32"/>
        <v>0</v>
      </c>
      <c r="BQ29" s="51">
        <f t="shared" si="33"/>
        <v>0</v>
      </c>
      <c r="BR29" s="77">
        <v>2682</v>
      </c>
    </row>
    <row r="30" spans="1:70" ht="12.75" customHeight="1" x14ac:dyDescent="0.15">
      <c r="A30" s="51" t="str">
        <f t="shared" si="18"/>
        <v>LA32683</v>
      </c>
      <c r="B30" s="90" t="s">
        <v>150</v>
      </c>
      <c r="C30" s="90" t="s">
        <v>1266</v>
      </c>
      <c r="D30" s="90" t="s">
        <v>61</v>
      </c>
      <c r="E30" s="253"/>
      <c r="F30" s="129" t="s">
        <v>1215</v>
      </c>
      <c r="G30" s="596" t="s">
        <v>1151</v>
      </c>
      <c r="H30" s="129" t="s">
        <v>70</v>
      </c>
      <c r="I30" s="230" t="s">
        <v>1054</v>
      </c>
      <c r="J30" s="590" t="s">
        <v>1064</v>
      </c>
      <c r="K30" s="590" t="s">
        <v>1053</v>
      </c>
      <c r="L30" s="230" t="s">
        <v>1055</v>
      </c>
      <c r="M30" s="55">
        <v>1.242</v>
      </c>
      <c r="N30" s="130">
        <v>1</v>
      </c>
      <c r="O30" s="239"/>
      <c r="P30" s="239"/>
      <c r="Q30" s="56"/>
      <c r="R30" s="57"/>
      <c r="S30" s="58"/>
      <c r="T30" s="59"/>
      <c r="U30" s="60"/>
      <c r="V30" s="61"/>
      <c r="W30" s="62"/>
      <c r="X30" s="63"/>
      <c r="Y30" s="64"/>
      <c r="Z30" s="65"/>
      <c r="AA30" s="66"/>
      <c r="AB30" s="103"/>
      <c r="AC30" s="103"/>
      <c r="AD30" s="220">
        <f t="shared" si="34"/>
        <v>0</v>
      </c>
      <c r="AE30" s="68">
        <f t="shared" si="19"/>
        <v>0</v>
      </c>
      <c r="AF30" s="69"/>
      <c r="AG30" s="69"/>
      <c r="AH30" s="70"/>
      <c r="AI30" s="69"/>
      <c r="AJ30" s="69"/>
      <c r="AK30" s="69"/>
      <c r="AL30" s="495"/>
      <c r="AM30" s="489"/>
      <c r="AN30" s="69">
        <v>289</v>
      </c>
      <c r="AO30" s="70"/>
      <c r="AP30" s="70"/>
      <c r="AQ30" s="70"/>
      <c r="AR30" s="69">
        <v>234</v>
      </c>
      <c r="AS30" s="69"/>
      <c r="AT30" s="493"/>
      <c r="AU30" s="494"/>
      <c r="AV30" s="490">
        <f t="shared" si="20"/>
        <v>234</v>
      </c>
      <c r="AW30" s="490">
        <f t="shared" si="21"/>
        <v>234</v>
      </c>
      <c r="AX30" s="71"/>
      <c r="AY30" s="72"/>
      <c r="AZ30" s="73"/>
      <c r="BA30" s="74"/>
      <c r="BB30" s="75"/>
      <c r="BC30" s="52">
        <f t="shared" si="22"/>
        <v>0</v>
      </c>
      <c r="BD30" s="51">
        <f t="shared" si="23"/>
        <v>0</v>
      </c>
      <c r="BE30" s="491">
        <f t="shared" si="24"/>
        <v>245.70000000000002</v>
      </c>
      <c r="BF30" s="248"/>
      <c r="BG30" s="217">
        <f t="shared" si="25"/>
        <v>0</v>
      </c>
      <c r="BH30" s="491">
        <f t="shared" si="26"/>
        <v>257.40000000000003</v>
      </c>
      <c r="BI30" s="395"/>
      <c r="BJ30" s="51">
        <f t="shared" si="27"/>
        <v>0</v>
      </c>
      <c r="BK30" s="491">
        <f t="shared" si="28"/>
        <v>269.09999999999997</v>
      </c>
      <c r="BL30" s="395"/>
      <c r="BM30" s="217">
        <f t="shared" si="29"/>
        <v>0</v>
      </c>
      <c r="BN30" s="491">
        <f t="shared" si="30"/>
        <v>280.8</v>
      </c>
      <c r="BO30" s="392">
        <f t="shared" si="31"/>
        <v>0</v>
      </c>
      <c r="BP30" s="217">
        <f t="shared" si="32"/>
        <v>0</v>
      </c>
      <c r="BQ30" s="51">
        <f t="shared" si="33"/>
        <v>0</v>
      </c>
      <c r="BR30" s="77">
        <v>2683</v>
      </c>
    </row>
    <row r="31" spans="1:70" ht="12.75" customHeight="1" x14ac:dyDescent="0.15">
      <c r="A31" s="51" t="str">
        <f t="shared" si="18"/>
        <v>LA32684</v>
      </c>
      <c r="B31" s="90" t="s">
        <v>150</v>
      </c>
      <c r="C31" s="90" t="s">
        <v>1267</v>
      </c>
      <c r="D31" s="90" t="s">
        <v>61</v>
      </c>
      <c r="E31" s="253"/>
      <c r="F31" s="129" t="s">
        <v>1215</v>
      </c>
      <c r="G31" s="596" t="s">
        <v>1152</v>
      </c>
      <c r="H31" s="129" t="s">
        <v>70</v>
      </c>
      <c r="I31" s="230" t="s">
        <v>1054</v>
      </c>
      <c r="J31" s="590" t="s">
        <v>1064</v>
      </c>
      <c r="K31" s="590" t="s">
        <v>1053</v>
      </c>
      <c r="L31" s="230" t="s">
        <v>1055</v>
      </c>
      <c r="M31" s="55">
        <v>1.61</v>
      </c>
      <c r="N31" s="130">
        <v>1</v>
      </c>
      <c r="O31" s="239"/>
      <c r="P31" s="239"/>
      <c r="Q31" s="56"/>
      <c r="R31" s="57"/>
      <c r="S31" s="58"/>
      <c r="T31" s="59"/>
      <c r="U31" s="60"/>
      <c r="V31" s="61"/>
      <c r="W31" s="62"/>
      <c r="X31" s="63"/>
      <c r="Y31" s="64"/>
      <c r="Z31" s="65"/>
      <c r="AA31" s="66"/>
      <c r="AB31" s="103"/>
      <c r="AC31" s="103"/>
      <c r="AD31" s="220">
        <f t="shared" si="34"/>
        <v>0</v>
      </c>
      <c r="AE31" s="68">
        <f t="shared" si="19"/>
        <v>0</v>
      </c>
      <c r="AF31" s="69"/>
      <c r="AG31" s="69"/>
      <c r="AH31" s="70"/>
      <c r="AI31" s="69"/>
      <c r="AJ31" s="69"/>
      <c r="AK31" s="69"/>
      <c r="AL31" s="495"/>
      <c r="AM31" s="489"/>
      <c r="AN31" s="69">
        <v>299</v>
      </c>
      <c r="AO31" s="70"/>
      <c r="AP31" s="70"/>
      <c r="AQ31" s="70"/>
      <c r="AR31" s="69">
        <v>244</v>
      </c>
      <c r="AS31" s="69"/>
      <c r="AT31" s="493"/>
      <c r="AU31" s="494"/>
      <c r="AV31" s="490">
        <f t="shared" si="20"/>
        <v>244</v>
      </c>
      <c r="AW31" s="490">
        <f t="shared" si="21"/>
        <v>244</v>
      </c>
      <c r="AX31" s="71"/>
      <c r="AY31" s="72"/>
      <c r="AZ31" s="73"/>
      <c r="BA31" s="74"/>
      <c r="BB31" s="75"/>
      <c r="BC31" s="52">
        <f t="shared" si="22"/>
        <v>0</v>
      </c>
      <c r="BD31" s="51">
        <f t="shared" si="23"/>
        <v>0</v>
      </c>
      <c r="BE31" s="491">
        <f t="shared" si="24"/>
        <v>256.2</v>
      </c>
      <c r="BF31" s="248"/>
      <c r="BG31" s="217">
        <f t="shared" si="25"/>
        <v>0</v>
      </c>
      <c r="BH31" s="491">
        <f t="shared" si="26"/>
        <v>268.40000000000003</v>
      </c>
      <c r="BI31" s="395"/>
      <c r="BJ31" s="51">
        <f t="shared" si="27"/>
        <v>0</v>
      </c>
      <c r="BK31" s="491">
        <f t="shared" si="28"/>
        <v>280.59999999999997</v>
      </c>
      <c r="BL31" s="395"/>
      <c r="BM31" s="217">
        <f t="shared" si="29"/>
        <v>0</v>
      </c>
      <c r="BN31" s="491">
        <f t="shared" si="30"/>
        <v>292.8</v>
      </c>
      <c r="BO31" s="392">
        <f t="shared" si="31"/>
        <v>0</v>
      </c>
      <c r="BP31" s="217">
        <f t="shared" si="32"/>
        <v>0</v>
      </c>
      <c r="BQ31" s="51">
        <f t="shared" si="33"/>
        <v>0</v>
      </c>
      <c r="BR31" s="77">
        <v>2684</v>
      </c>
    </row>
    <row r="32" spans="1:70" ht="12.75" customHeight="1" x14ac:dyDescent="0.15">
      <c r="A32" s="51" t="str">
        <f t="shared" si="18"/>
        <v>LA32685</v>
      </c>
      <c r="B32" s="90" t="s">
        <v>150</v>
      </c>
      <c r="C32" s="90" t="s">
        <v>1268</v>
      </c>
      <c r="D32" s="90" t="s">
        <v>61</v>
      </c>
      <c r="E32" s="253"/>
      <c r="F32" s="129" t="s">
        <v>1215</v>
      </c>
      <c r="G32" s="596" t="s">
        <v>1153</v>
      </c>
      <c r="H32" s="129" t="s">
        <v>70</v>
      </c>
      <c r="I32" s="230" t="s">
        <v>1054</v>
      </c>
      <c r="J32" s="590" t="s">
        <v>1064</v>
      </c>
      <c r="K32" s="590" t="s">
        <v>1053</v>
      </c>
      <c r="L32" s="230" t="s">
        <v>1055</v>
      </c>
      <c r="M32" s="55">
        <v>1.004</v>
      </c>
      <c r="N32" s="130">
        <v>1</v>
      </c>
      <c r="O32" s="239"/>
      <c r="P32" s="239"/>
      <c r="Q32" s="56"/>
      <c r="R32" s="57"/>
      <c r="S32" s="58"/>
      <c r="T32" s="59"/>
      <c r="U32" s="60"/>
      <c r="V32" s="61"/>
      <c r="W32" s="62"/>
      <c r="X32" s="63"/>
      <c r="Y32" s="64"/>
      <c r="Z32" s="65"/>
      <c r="AA32" s="66"/>
      <c r="AB32" s="103"/>
      <c r="AC32" s="103"/>
      <c r="AD32" s="220">
        <f t="shared" si="34"/>
        <v>0</v>
      </c>
      <c r="AE32" s="68">
        <f t="shared" si="19"/>
        <v>0</v>
      </c>
      <c r="AF32" s="69"/>
      <c r="AG32" s="69"/>
      <c r="AH32" s="70"/>
      <c r="AI32" s="69"/>
      <c r="AJ32" s="69"/>
      <c r="AK32" s="69"/>
      <c r="AL32" s="495"/>
      <c r="AM32" s="489"/>
      <c r="AN32" s="69">
        <v>304</v>
      </c>
      <c r="AO32" s="70"/>
      <c r="AP32" s="70"/>
      <c r="AQ32" s="70"/>
      <c r="AR32" s="69">
        <v>249</v>
      </c>
      <c r="AS32" s="69"/>
      <c r="AT32" s="493"/>
      <c r="AU32" s="494"/>
      <c r="AV32" s="490">
        <f t="shared" si="20"/>
        <v>249</v>
      </c>
      <c r="AW32" s="490">
        <f t="shared" si="21"/>
        <v>249</v>
      </c>
      <c r="AX32" s="71"/>
      <c r="AY32" s="72"/>
      <c r="AZ32" s="73"/>
      <c r="BA32" s="74"/>
      <c r="BB32" s="75"/>
      <c r="BC32" s="52">
        <f t="shared" si="22"/>
        <v>0</v>
      </c>
      <c r="BD32" s="51">
        <f t="shared" si="23"/>
        <v>0</v>
      </c>
      <c r="BE32" s="491">
        <f t="shared" si="24"/>
        <v>261.45</v>
      </c>
      <c r="BF32" s="248"/>
      <c r="BG32" s="217">
        <f t="shared" si="25"/>
        <v>0</v>
      </c>
      <c r="BH32" s="491">
        <f t="shared" si="26"/>
        <v>273.90000000000003</v>
      </c>
      <c r="BI32" s="395"/>
      <c r="BJ32" s="51">
        <f t="shared" si="27"/>
        <v>0</v>
      </c>
      <c r="BK32" s="491">
        <f t="shared" si="28"/>
        <v>286.34999999999997</v>
      </c>
      <c r="BL32" s="395"/>
      <c r="BM32" s="217">
        <f t="shared" si="29"/>
        <v>0</v>
      </c>
      <c r="BN32" s="491">
        <f t="shared" si="30"/>
        <v>298.8</v>
      </c>
      <c r="BO32" s="392">
        <f t="shared" si="31"/>
        <v>0</v>
      </c>
      <c r="BP32" s="217">
        <f t="shared" si="32"/>
        <v>0</v>
      </c>
      <c r="BQ32" s="51">
        <f t="shared" si="33"/>
        <v>0</v>
      </c>
      <c r="BR32" s="77">
        <v>2685</v>
      </c>
    </row>
    <row r="33" spans="1:70" ht="17" x14ac:dyDescent="0.2">
      <c r="A33" s="127"/>
      <c r="B33" s="127"/>
      <c r="C33" s="292" t="s">
        <v>68</v>
      </c>
      <c r="D33" s="127"/>
      <c r="E33" s="235"/>
      <c r="F33" s="127"/>
      <c r="G33" s="127"/>
      <c r="H33" s="127"/>
      <c r="I33" s="235"/>
      <c r="J33" s="235"/>
      <c r="K33" s="592"/>
      <c r="L33" s="235"/>
      <c r="M33" s="127"/>
      <c r="N33" s="127"/>
      <c r="O33" s="517"/>
      <c r="P33" s="517"/>
      <c r="Q33" s="190"/>
      <c r="R33" s="190"/>
      <c r="S33" s="190"/>
      <c r="T33" s="190"/>
      <c r="U33" s="190"/>
      <c r="V33" s="190"/>
      <c r="W33" s="190"/>
      <c r="X33" s="190"/>
      <c r="Y33" s="190"/>
      <c r="Z33" s="190"/>
      <c r="AA33" s="190"/>
      <c r="AB33" s="236"/>
      <c r="AC33" s="236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235"/>
      <c r="AS33" s="235"/>
      <c r="AT33" s="235"/>
      <c r="AU33" s="235"/>
      <c r="AV33" s="235"/>
      <c r="AW33" s="235"/>
      <c r="AX33" s="236"/>
      <c r="AY33" s="236"/>
      <c r="AZ33" s="236"/>
      <c r="BA33" s="236"/>
      <c r="BB33" s="236"/>
      <c r="BC33" s="235"/>
      <c r="BD33" s="235"/>
      <c r="BE33" s="235"/>
      <c r="BF33" s="235"/>
      <c r="BG33" s="235"/>
      <c r="BH33" s="236"/>
      <c r="BI33" s="235"/>
      <c r="BJ33" s="235"/>
      <c r="BK33" s="235"/>
      <c r="BL33" s="235"/>
      <c r="BM33" s="235"/>
      <c r="BN33" s="235"/>
      <c r="BO33" s="235"/>
      <c r="BP33" s="235"/>
      <c r="BQ33" s="127"/>
      <c r="BR33" s="128"/>
    </row>
    <row r="34" spans="1:70" ht="12.75" customHeight="1" x14ac:dyDescent="0.15">
      <c r="A34" s="51" t="str">
        <f t="shared" ref="A34:A40" si="35">"LA3"&amp;REPT(0,4-LEN(BR34))&amp;BR34</f>
        <v>LA30396</v>
      </c>
      <c r="B34" s="126" t="s">
        <v>68</v>
      </c>
      <c r="C34" s="126" t="s">
        <v>161</v>
      </c>
      <c r="D34" s="126" t="s">
        <v>5</v>
      </c>
      <c r="E34" s="238"/>
      <c r="F34" s="55" t="s">
        <v>68</v>
      </c>
      <c r="G34" s="55" t="s">
        <v>69</v>
      </c>
      <c r="H34" s="577" t="s">
        <v>70</v>
      </c>
      <c r="I34" s="230" t="s">
        <v>1054</v>
      </c>
      <c r="J34" s="590" t="s">
        <v>1064</v>
      </c>
      <c r="K34" s="590" t="s">
        <v>1053</v>
      </c>
      <c r="L34" s="230" t="s">
        <v>1055</v>
      </c>
      <c r="M34" s="591">
        <v>2.6520000000000001</v>
      </c>
      <c r="N34" s="515">
        <v>10</v>
      </c>
      <c r="O34" s="519"/>
      <c r="P34" s="519"/>
      <c r="Q34" s="411"/>
      <c r="R34" s="57"/>
      <c r="S34" s="58"/>
      <c r="T34" s="59"/>
      <c r="U34" s="60"/>
      <c r="V34" s="61"/>
      <c r="W34" s="62"/>
      <c r="X34" s="63"/>
      <c r="Y34" s="64"/>
      <c r="Z34" s="65"/>
      <c r="AA34" s="66"/>
      <c r="AB34" s="103"/>
      <c r="AC34" s="103"/>
      <c r="AD34" s="220">
        <f t="shared" si="17"/>
        <v>0</v>
      </c>
      <c r="AE34" s="68">
        <f t="shared" ref="AE34:AE40" si="36">N34*AD34</f>
        <v>0</v>
      </c>
      <c r="AF34" s="69"/>
      <c r="AG34" s="69"/>
      <c r="AH34" s="70"/>
      <c r="AI34" s="69"/>
      <c r="AJ34" s="69"/>
      <c r="AK34" s="69"/>
      <c r="AL34" s="495"/>
      <c r="AM34" s="489"/>
      <c r="AN34" s="69">
        <v>109</v>
      </c>
      <c r="AO34" s="70"/>
      <c r="AP34" s="70"/>
      <c r="AQ34" s="70"/>
      <c r="AR34" s="69">
        <v>89</v>
      </c>
      <c r="AS34" s="69"/>
      <c r="AT34" s="493"/>
      <c r="AU34" s="494"/>
      <c r="AV34" s="490">
        <f t="shared" ref="AV34:AV40" si="37">IF(OrderFormType="Wholesale",CEILING(AR34*ExchRate,ExchRateRoundUpTo),CEILING(AN34*ExchRate,ExchRateRoundUpTo)/1.22)</f>
        <v>89</v>
      </c>
      <c r="AW34" s="490">
        <f t="shared" ref="AW34:AW40" si="38">AV34*(1+AO34+AP34)</f>
        <v>89</v>
      </c>
      <c r="AX34" s="71"/>
      <c r="AY34" s="72"/>
      <c r="AZ34" s="73"/>
      <c r="BA34" s="74"/>
      <c r="BB34" s="75"/>
      <c r="BC34" s="52">
        <f t="shared" ref="BC34:BC40" si="39">SUM(AX34:BB34)</f>
        <v>0</v>
      </c>
      <c r="BD34" s="51">
        <f t="shared" ref="BD34:BD40" si="40">N34*BC34</f>
        <v>0</v>
      </c>
      <c r="BE34" s="491">
        <f t="shared" ref="BE34:BE40" si="41">AV34*(1.05+AO34+AP34)</f>
        <v>93.45</v>
      </c>
      <c r="BF34" s="248"/>
      <c r="BG34" s="217">
        <f t="shared" ref="BG34:BG40" si="42">$N34*BF34</f>
        <v>0</v>
      </c>
      <c r="BH34" s="491">
        <f t="shared" ref="BH34:BH40" si="43">$AV34*(1.1+$AO34+$AP34)</f>
        <v>97.9</v>
      </c>
      <c r="BI34" s="103"/>
      <c r="BJ34" s="51">
        <f t="shared" ref="BJ34:BJ40" si="44">N34*BI34</f>
        <v>0</v>
      </c>
      <c r="BK34" s="491">
        <f t="shared" ref="BK34:BK40" si="45">AV34*(1.15+AO34+AP34)</f>
        <v>102.35</v>
      </c>
      <c r="BL34" s="103"/>
      <c r="BM34" s="217">
        <f t="shared" ref="BM34:BM40" si="46">N34*BL34</f>
        <v>0</v>
      </c>
      <c r="BN34" s="491">
        <f t="shared" ref="BN34:BN40" si="47">AV34*(1.2+AO34+AP34)</f>
        <v>106.8</v>
      </c>
      <c r="BO34" s="392">
        <f t="shared" ref="BO34:BO40" si="48">(AD34*AW34)+(BC34*BE34)+(BF34*BH34)+(BI34*BK34)+(BL34*BN34)</f>
        <v>0</v>
      </c>
      <c r="BP34" s="217">
        <f t="shared" ref="BP34:BP40" si="49">AD34+BC34+BF34+BI34+BL34</f>
        <v>0</v>
      </c>
      <c r="BQ34" s="51">
        <f t="shared" ref="BQ34:BQ40" si="50">N34*BP34</f>
        <v>0</v>
      </c>
      <c r="BR34" s="77">
        <v>396</v>
      </c>
    </row>
    <row r="35" spans="1:70" ht="12.75" customHeight="1" x14ac:dyDescent="0.15">
      <c r="A35" s="51" t="str">
        <f t="shared" si="35"/>
        <v>LA30538</v>
      </c>
      <c r="B35" s="126" t="s">
        <v>68</v>
      </c>
      <c r="C35" s="131" t="s">
        <v>162</v>
      </c>
      <c r="D35" s="126" t="s">
        <v>5</v>
      </c>
      <c r="E35" s="238"/>
      <c r="F35" s="55" t="s">
        <v>68</v>
      </c>
      <c r="G35" s="55" t="s">
        <v>69</v>
      </c>
      <c r="H35" s="577" t="s">
        <v>70</v>
      </c>
      <c r="I35" s="230" t="s">
        <v>1054</v>
      </c>
      <c r="J35" s="590" t="s">
        <v>1064</v>
      </c>
      <c r="K35" s="590" t="s">
        <v>1053</v>
      </c>
      <c r="L35" s="230" t="s">
        <v>1055</v>
      </c>
      <c r="M35" s="584">
        <v>3.3239999999999998</v>
      </c>
      <c r="N35" s="516">
        <v>20</v>
      </c>
      <c r="O35" s="520"/>
      <c r="P35" s="520"/>
      <c r="Q35" s="411"/>
      <c r="R35" s="57"/>
      <c r="S35" s="58"/>
      <c r="T35" s="59"/>
      <c r="U35" s="60"/>
      <c r="V35" s="61"/>
      <c r="W35" s="62"/>
      <c r="X35" s="63"/>
      <c r="Y35" s="64"/>
      <c r="Z35" s="65"/>
      <c r="AA35" s="66"/>
      <c r="AB35" s="103"/>
      <c r="AC35" s="103"/>
      <c r="AD35" s="220">
        <f t="shared" si="17"/>
        <v>0</v>
      </c>
      <c r="AE35" s="68">
        <f t="shared" si="36"/>
        <v>0</v>
      </c>
      <c r="AF35" s="69"/>
      <c r="AG35" s="69"/>
      <c r="AH35" s="70"/>
      <c r="AI35" s="69"/>
      <c r="AJ35" s="69"/>
      <c r="AK35" s="69"/>
      <c r="AL35" s="495"/>
      <c r="AM35" s="489"/>
      <c r="AN35" s="69">
        <v>109</v>
      </c>
      <c r="AO35" s="70"/>
      <c r="AP35" s="70"/>
      <c r="AQ35" s="70"/>
      <c r="AR35" s="69">
        <v>89</v>
      </c>
      <c r="AS35" s="69"/>
      <c r="AT35" s="493"/>
      <c r="AU35" s="494"/>
      <c r="AV35" s="490">
        <f t="shared" si="37"/>
        <v>89</v>
      </c>
      <c r="AW35" s="490">
        <f t="shared" si="38"/>
        <v>89</v>
      </c>
      <c r="AX35" s="71"/>
      <c r="AY35" s="72"/>
      <c r="AZ35" s="73"/>
      <c r="BA35" s="74"/>
      <c r="BB35" s="75"/>
      <c r="BC35" s="52">
        <f t="shared" si="39"/>
        <v>0</v>
      </c>
      <c r="BD35" s="51">
        <f t="shared" si="40"/>
        <v>0</v>
      </c>
      <c r="BE35" s="491">
        <f t="shared" si="41"/>
        <v>93.45</v>
      </c>
      <c r="BF35" s="248"/>
      <c r="BG35" s="217">
        <f t="shared" si="42"/>
        <v>0</v>
      </c>
      <c r="BH35" s="491">
        <f t="shared" si="43"/>
        <v>97.9</v>
      </c>
      <c r="BI35" s="103"/>
      <c r="BJ35" s="51">
        <f t="shared" si="44"/>
        <v>0</v>
      </c>
      <c r="BK35" s="491">
        <f t="shared" si="45"/>
        <v>102.35</v>
      </c>
      <c r="BL35" s="103"/>
      <c r="BM35" s="217">
        <f t="shared" si="46"/>
        <v>0</v>
      </c>
      <c r="BN35" s="491">
        <f t="shared" si="47"/>
        <v>106.8</v>
      </c>
      <c r="BO35" s="392">
        <f t="shared" si="48"/>
        <v>0</v>
      </c>
      <c r="BP35" s="217">
        <f t="shared" si="49"/>
        <v>0</v>
      </c>
      <c r="BQ35" s="51">
        <f t="shared" si="50"/>
        <v>0</v>
      </c>
      <c r="BR35" s="77">
        <v>538</v>
      </c>
    </row>
    <row r="36" spans="1:70" ht="12.75" customHeight="1" x14ac:dyDescent="0.15">
      <c r="A36" s="51" t="str">
        <f t="shared" si="35"/>
        <v>LA30003</v>
      </c>
      <c r="B36" s="126" t="s">
        <v>68</v>
      </c>
      <c r="C36" s="126" t="s">
        <v>163</v>
      </c>
      <c r="D36" s="126" t="s">
        <v>5</v>
      </c>
      <c r="E36" s="238"/>
      <c r="F36" s="55" t="s">
        <v>68</v>
      </c>
      <c r="G36" s="55" t="s">
        <v>69</v>
      </c>
      <c r="H36" s="577" t="s">
        <v>70</v>
      </c>
      <c r="I36" s="230" t="s">
        <v>1054</v>
      </c>
      <c r="J36" s="590" t="s">
        <v>1064</v>
      </c>
      <c r="K36" s="590" t="s">
        <v>1053</v>
      </c>
      <c r="L36" s="230" t="s">
        <v>1055</v>
      </c>
      <c r="M36" s="584">
        <v>2.6486000000000001</v>
      </c>
      <c r="N36" s="516">
        <v>20</v>
      </c>
      <c r="O36" s="520"/>
      <c r="P36" s="520"/>
      <c r="Q36" s="411"/>
      <c r="R36" s="57"/>
      <c r="S36" s="58"/>
      <c r="T36" s="59"/>
      <c r="U36" s="60"/>
      <c r="V36" s="61"/>
      <c r="W36" s="62"/>
      <c r="X36" s="63"/>
      <c r="Y36" s="64"/>
      <c r="Z36" s="65"/>
      <c r="AA36" s="66"/>
      <c r="AB36" s="103"/>
      <c r="AC36" s="103"/>
      <c r="AD36" s="220">
        <f t="shared" si="17"/>
        <v>0</v>
      </c>
      <c r="AE36" s="68">
        <f t="shared" si="36"/>
        <v>0</v>
      </c>
      <c r="AF36" s="69"/>
      <c r="AG36" s="69"/>
      <c r="AH36" s="70"/>
      <c r="AI36" s="69"/>
      <c r="AJ36" s="69"/>
      <c r="AK36" s="69"/>
      <c r="AL36" s="495"/>
      <c r="AM36" s="489"/>
      <c r="AN36" s="69">
        <v>109</v>
      </c>
      <c r="AO36" s="70"/>
      <c r="AP36" s="70"/>
      <c r="AQ36" s="70"/>
      <c r="AR36" s="69">
        <v>89</v>
      </c>
      <c r="AS36" s="69"/>
      <c r="AT36" s="493"/>
      <c r="AU36" s="494"/>
      <c r="AV36" s="490">
        <f t="shared" si="37"/>
        <v>89</v>
      </c>
      <c r="AW36" s="490">
        <f t="shared" si="38"/>
        <v>89</v>
      </c>
      <c r="AX36" s="71"/>
      <c r="AY36" s="72"/>
      <c r="AZ36" s="73"/>
      <c r="BA36" s="74"/>
      <c r="BB36" s="75"/>
      <c r="BC36" s="52">
        <f t="shared" si="39"/>
        <v>0</v>
      </c>
      <c r="BD36" s="51">
        <f t="shared" si="40"/>
        <v>0</v>
      </c>
      <c r="BE36" s="491">
        <f t="shared" si="41"/>
        <v>93.45</v>
      </c>
      <c r="BF36" s="248"/>
      <c r="BG36" s="217">
        <f t="shared" si="42"/>
        <v>0</v>
      </c>
      <c r="BH36" s="491">
        <f t="shared" si="43"/>
        <v>97.9</v>
      </c>
      <c r="BI36" s="103"/>
      <c r="BJ36" s="51">
        <f t="shared" si="44"/>
        <v>0</v>
      </c>
      <c r="BK36" s="491">
        <f t="shared" si="45"/>
        <v>102.35</v>
      </c>
      <c r="BL36" s="103"/>
      <c r="BM36" s="217">
        <f t="shared" si="46"/>
        <v>0</v>
      </c>
      <c r="BN36" s="491">
        <f t="shared" si="47"/>
        <v>106.8</v>
      </c>
      <c r="BO36" s="392">
        <f t="shared" si="48"/>
        <v>0</v>
      </c>
      <c r="BP36" s="217">
        <f t="shared" si="49"/>
        <v>0</v>
      </c>
      <c r="BQ36" s="51">
        <f t="shared" si="50"/>
        <v>0</v>
      </c>
      <c r="BR36" s="77">
        <v>3</v>
      </c>
    </row>
    <row r="37" spans="1:70" ht="12.75" customHeight="1" x14ac:dyDescent="0.15">
      <c r="A37" s="51" t="str">
        <f t="shared" si="35"/>
        <v>LA30405</v>
      </c>
      <c r="B37" s="126" t="s">
        <v>68</v>
      </c>
      <c r="C37" s="126" t="s">
        <v>164</v>
      </c>
      <c r="D37" s="126" t="s">
        <v>5</v>
      </c>
      <c r="E37" s="238"/>
      <c r="F37" s="55" t="s">
        <v>68</v>
      </c>
      <c r="G37" s="55" t="s">
        <v>69</v>
      </c>
      <c r="H37" s="577" t="s">
        <v>70</v>
      </c>
      <c r="I37" s="230" t="s">
        <v>1054</v>
      </c>
      <c r="J37" s="590" t="s">
        <v>1064</v>
      </c>
      <c r="K37" s="590" t="s">
        <v>1053</v>
      </c>
      <c r="L37" s="230" t="s">
        <v>1055</v>
      </c>
      <c r="M37" s="591">
        <v>2.5249999999999999</v>
      </c>
      <c r="N37" s="515">
        <v>10</v>
      </c>
      <c r="O37" s="519"/>
      <c r="P37" s="519"/>
      <c r="Q37" s="411"/>
      <c r="R37" s="57"/>
      <c r="S37" s="58"/>
      <c r="T37" s="59"/>
      <c r="U37" s="60"/>
      <c r="V37" s="61"/>
      <c r="W37" s="62"/>
      <c r="X37" s="63"/>
      <c r="Y37" s="64"/>
      <c r="Z37" s="65"/>
      <c r="AA37" s="66"/>
      <c r="AB37" s="103"/>
      <c r="AC37" s="103"/>
      <c r="AD37" s="220">
        <f t="shared" si="17"/>
        <v>0</v>
      </c>
      <c r="AE37" s="68">
        <f t="shared" si="36"/>
        <v>0</v>
      </c>
      <c r="AF37" s="69"/>
      <c r="AG37" s="69"/>
      <c r="AH37" s="70"/>
      <c r="AI37" s="69"/>
      <c r="AJ37" s="69"/>
      <c r="AK37" s="69"/>
      <c r="AL37" s="495"/>
      <c r="AM37" s="489"/>
      <c r="AN37" s="69">
        <v>109</v>
      </c>
      <c r="AO37" s="70"/>
      <c r="AP37" s="70"/>
      <c r="AQ37" s="70"/>
      <c r="AR37" s="69">
        <v>89</v>
      </c>
      <c r="AS37" s="69"/>
      <c r="AT37" s="493"/>
      <c r="AU37" s="494"/>
      <c r="AV37" s="490">
        <f t="shared" si="37"/>
        <v>89</v>
      </c>
      <c r="AW37" s="490">
        <f t="shared" si="38"/>
        <v>89</v>
      </c>
      <c r="AX37" s="71"/>
      <c r="AY37" s="72"/>
      <c r="AZ37" s="73"/>
      <c r="BA37" s="74"/>
      <c r="BB37" s="75"/>
      <c r="BC37" s="52">
        <f t="shared" si="39"/>
        <v>0</v>
      </c>
      <c r="BD37" s="51">
        <f t="shared" si="40"/>
        <v>0</v>
      </c>
      <c r="BE37" s="491">
        <f t="shared" si="41"/>
        <v>93.45</v>
      </c>
      <c r="BF37" s="248"/>
      <c r="BG37" s="217">
        <f t="shared" si="42"/>
        <v>0</v>
      </c>
      <c r="BH37" s="491">
        <f t="shared" si="43"/>
        <v>97.9</v>
      </c>
      <c r="BI37" s="103"/>
      <c r="BJ37" s="51">
        <f t="shared" si="44"/>
        <v>0</v>
      </c>
      <c r="BK37" s="491">
        <f t="shared" si="45"/>
        <v>102.35</v>
      </c>
      <c r="BL37" s="103"/>
      <c r="BM37" s="217">
        <f t="shared" si="46"/>
        <v>0</v>
      </c>
      <c r="BN37" s="491">
        <f t="shared" si="47"/>
        <v>106.8</v>
      </c>
      <c r="BO37" s="392">
        <f t="shared" si="48"/>
        <v>0</v>
      </c>
      <c r="BP37" s="217">
        <f t="shared" si="49"/>
        <v>0</v>
      </c>
      <c r="BQ37" s="51">
        <f t="shared" si="50"/>
        <v>0</v>
      </c>
      <c r="BR37" s="77">
        <v>405</v>
      </c>
    </row>
    <row r="38" spans="1:70" ht="12.75" customHeight="1" x14ac:dyDescent="0.15">
      <c r="A38" s="51" t="str">
        <f t="shared" si="35"/>
        <v>LA30537</v>
      </c>
      <c r="B38" s="126" t="s">
        <v>68</v>
      </c>
      <c r="C38" s="126" t="s">
        <v>165</v>
      </c>
      <c r="D38" s="126" t="s">
        <v>5</v>
      </c>
      <c r="E38" s="238"/>
      <c r="F38" s="55" t="s">
        <v>68</v>
      </c>
      <c r="G38" s="55" t="s">
        <v>69</v>
      </c>
      <c r="H38" s="577" t="s">
        <v>70</v>
      </c>
      <c r="I38" s="230" t="s">
        <v>1054</v>
      </c>
      <c r="J38" s="590" t="s">
        <v>1064</v>
      </c>
      <c r="K38" s="590" t="s">
        <v>1053</v>
      </c>
      <c r="L38" s="230" t="s">
        <v>1055</v>
      </c>
      <c r="M38" s="584">
        <v>3.472</v>
      </c>
      <c r="N38" s="516">
        <v>15</v>
      </c>
      <c r="O38" s="520"/>
      <c r="P38" s="520"/>
      <c r="Q38" s="411"/>
      <c r="R38" s="57"/>
      <c r="S38" s="58"/>
      <c r="T38" s="59"/>
      <c r="U38" s="60"/>
      <c r="V38" s="61"/>
      <c r="W38" s="62"/>
      <c r="X38" s="63"/>
      <c r="Y38" s="64"/>
      <c r="Z38" s="65"/>
      <c r="AA38" s="66"/>
      <c r="AB38" s="103"/>
      <c r="AC38" s="103"/>
      <c r="AD38" s="220">
        <f t="shared" si="17"/>
        <v>0</v>
      </c>
      <c r="AE38" s="68">
        <f t="shared" si="36"/>
        <v>0</v>
      </c>
      <c r="AF38" s="69"/>
      <c r="AG38" s="69"/>
      <c r="AH38" s="70"/>
      <c r="AI38" s="69"/>
      <c r="AJ38" s="69"/>
      <c r="AK38" s="69"/>
      <c r="AL38" s="495"/>
      <c r="AM38" s="489"/>
      <c r="AN38" s="69">
        <v>109</v>
      </c>
      <c r="AO38" s="70"/>
      <c r="AP38" s="70"/>
      <c r="AQ38" s="70"/>
      <c r="AR38" s="69">
        <v>89</v>
      </c>
      <c r="AS38" s="69"/>
      <c r="AT38" s="493"/>
      <c r="AU38" s="494"/>
      <c r="AV38" s="490">
        <f t="shared" si="37"/>
        <v>89</v>
      </c>
      <c r="AW38" s="490">
        <f t="shared" si="38"/>
        <v>89</v>
      </c>
      <c r="AX38" s="71"/>
      <c r="AY38" s="72"/>
      <c r="AZ38" s="73"/>
      <c r="BA38" s="74"/>
      <c r="BB38" s="75"/>
      <c r="BC38" s="52">
        <f t="shared" si="39"/>
        <v>0</v>
      </c>
      <c r="BD38" s="51">
        <f t="shared" si="40"/>
        <v>0</v>
      </c>
      <c r="BE38" s="491">
        <f t="shared" si="41"/>
        <v>93.45</v>
      </c>
      <c r="BF38" s="248"/>
      <c r="BG38" s="217">
        <f t="shared" si="42"/>
        <v>0</v>
      </c>
      <c r="BH38" s="491">
        <f t="shared" si="43"/>
        <v>97.9</v>
      </c>
      <c r="BI38" s="103"/>
      <c r="BJ38" s="51">
        <f t="shared" si="44"/>
        <v>0</v>
      </c>
      <c r="BK38" s="491">
        <f t="shared" si="45"/>
        <v>102.35</v>
      </c>
      <c r="BL38" s="103"/>
      <c r="BM38" s="217">
        <f t="shared" si="46"/>
        <v>0</v>
      </c>
      <c r="BN38" s="491">
        <f t="shared" si="47"/>
        <v>106.8</v>
      </c>
      <c r="BO38" s="392">
        <f t="shared" si="48"/>
        <v>0</v>
      </c>
      <c r="BP38" s="217">
        <f t="shared" si="49"/>
        <v>0</v>
      </c>
      <c r="BQ38" s="51">
        <f t="shared" si="50"/>
        <v>0</v>
      </c>
      <c r="BR38" s="77">
        <v>537</v>
      </c>
    </row>
    <row r="39" spans="1:70" ht="12.75" customHeight="1" x14ac:dyDescent="0.15">
      <c r="A39" s="51" t="str">
        <f t="shared" si="35"/>
        <v>LA30002</v>
      </c>
      <c r="B39" s="126" t="s">
        <v>68</v>
      </c>
      <c r="C39" s="131" t="s">
        <v>166</v>
      </c>
      <c r="D39" s="126" t="s">
        <v>5</v>
      </c>
      <c r="E39" s="238"/>
      <c r="F39" s="55" t="s">
        <v>68</v>
      </c>
      <c r="G39" s="55" t="s">
        <v>69</v>
      </c>
      <c r="H39" s="577" t="s">
        <v>70</v>
      </c>
      <c r="I39" s="230" t="s">
        <v>1054</v>
      </c>
      <c r="J39" s="590" t="s">
        <v>1064</v>
      </c>
      <c r="K39" s="590" t="s">
        <v>1053</v>
      </c>
      <c r="L39" s="230" t="s">
        <v>1055</v>
      </c>
      <c r="M39" s="584">
        <v>1.9923999999999999</v>
      </c>
      <c r="N39" s="516">
        <v>15</v>
      </c>
      <c r="O39" s="520"/>
      <c r="P39" s="520"/>
      <c r="Q39" s="411"/>
      <c r="R39" s="57"/>
      <c r="S39" s="58"/>
      <c r="T39" s="59"/>
      <c r="U39" s="60"/>
      <c r="V39" s="61"/>
      <c r="W39" s="62"/>
      <c r="X39" s="63"/>
      <c r="Y39" s="64"/>
      <c r="Z39" s="65"/>
      <c r="AA39" s="66"/>
      <c r="AB39" s="103"/>
      <c r="AC39" s="103"/>
      <c r="AD39" s="220">
        <f t="shared" si="17"/>
        <v>0</v>
      </c>
      <c r="AE39" s="68">
        <f t="shared" si="36"/>
        <v>0</v>
      </c>
      <c r="AF39" s="69"/>
      <c r="AG39" s="69"/>
      <c r="AH39" s="70"/>
      <c r="AI39" s="69"/>
      <c r="AJ39" s="69"/>
      <c r="AK39" s="69"/>
      <c r="AL39" s="495"/>
      <c r="AM39" s="489"/>
      <c r="AN39" s="69">
        <v>109</v>
      </c>
      <c r="AO39" s="70"/>
      <c r="AP39" s="70"/>
      <c r="AQ39" s="70"/>
      <c r="AR39" s="69">
        <v>89</v>
      </c>
      <c r="AS39" s="69"/>
      <c r="AT39" s="493"/>
      <c r="AU39" s="494"/>
      <c r="AV39" s="490">
        <f t="shared" si="37"/>
        <v>89</v>
      </c>
      <c r="AW39" s="490">
        <f t="shared" si="38"/>
        <v>89</v>
      </c>
      <c r="AX39" s="71"/>
      <c r="AY39" s="72"/>
      <c r="AZ39" s="73"/>
      <c r="BA39" s="74"/>
      <c r="BB39" s="75"/>
      <c r="BC39" s="52">
        <f t="shared" si="39"/>
        <v>0</v>
      </c>
      <c r="BD39" s="51">
        <f t="shared" si="40"/>
        <v>0</v>
      </c>
      <c r="BE39" s="491">
        <f t="shared" si="41"/>
        <v>93.45</v>
      </c>
      <c r="BF39" s="248"/>
      <c r="BG39" s="217">
        <f t="shared" si="42"/>
        <v>0</v>
      </c>
      <c r="BH39" s="491">
        <f t="shared" si="43"/>
        <v>97.9</v>
      </c>
      <c r="BI39" s="103"/>
      <c r="BJ39" s="51">
        <f t="shared" si="44"/>
        <v>0</v>
      </c>
      <c r="BK39" s="491">
        <f t="shared" si="45"/>
        <v>102.35</v>
      </c>
      <c r="BL39" s="103"/>
      <c r="BM39" s="217">
        <f t="shared" si="46"/>
        <v>0</v>
      </c>
      <c r="BN39" s="491">
        <f t="shared" si="47"/>
        <v>106.8</v>
      </c>
      <c r="BO39" s="392">
        <f t="shared" si="48"/>
        <v>0</v>
      </c>
      <c r="BP39" s="217">
        <f t="shared" si="49"/>
        <v>0</v>
      </c>
      <c r="BQ39" s="51">
        <f t="shared" si="50"/>
        <v>0</v>
      </c>
      <c r="BR39" s="77">
        <v>2</v>
      </c>
    </row>
    <row r="40" spans="1:70" ht="12.75" customHeight="1" x14ac:dyDescent="0.15">
      <c r="A40" s="51" t="str">
        <f t="shared" si="35"/>
        <v>LA31119</v>
      </c>
      <c r="B40" s="126" t="s">
        <v>68</v>
      </c>
      <c r="C40" s="126" t="s">
        <v>167</v>
      </c>
      <c r="D40" s="126" t="s">
        <v>5</v>
      </c>
      <c r="E40" s="238"/>
      <c r="F40" s="55" t="s">
        <v>68</v>
      </c>
      <c r="G40" s="55" t="s">
        <v>69</v>
      </c>
      <c r="H40" s="577" t="s">
        <v>70</v>
      </c>
      <c r="I40" s="230" t="s">
        <v>1054</v>
      </c>
      <c r="J40" s="590" t="s">
        <v>1064</v>
      </c>
      <c r="K40" s="590" t="s">
        <v>1053</v>
      </c>
      <c r="L40" s="230" t="s">
        <v>1055</v>
      </c>
      <c r="M40" s="584">
        <v>2.2999999999999998</v>
      </c>
      <c r="N40" s="516">
        <v>10</v>
      </c>
      <c r="O40" s="520"/>
      <c r="P40" s="520"/>
      <c r="Q40" s="411"/>
      <c r="R40" s="57"/>
      <c r="S40" s="58"/>
      <c r="T40" s="59"/>
      <c r="U40" s="60"/>
      <c r="V40" s="61"/>
      <c r="W40" s="62"/>
      <c r="X40" s="63"/>
      <c r="Y40" s="64"/>
      <c r="Z40" s="65"/>
      <c r="AA40" s="66"/>
      <c r="AB40" s="103"/>
      <c r="AC40" s="103"/>
      <c r="AD40" s="220">
        <f t="shared" si="17"/>
        <v>0</v>
      </c>
      <c r="AE40" s="68">
        <f t="shared" si="36"/>
        <v>0</v>
      </c>
      <c r="AF40" s="69"/>
      <c r="AG40" s="69"/>
      <c r="AH40" s="70"/>
      <c r="AI40" s="69"/>
      <c r="AJ40" s="69"/>
      <c r="AK40" s="69"/>
      <c r="AL40" s="495"/>
      <c r="AM40" s="489"/>
      <c r="AN40" s="69">
        <v>109</v>
      </c>
      <c r="AO40" s="70"/>
      <c r="AP40" s="70"/>
      <c r="AQ40" s="70"/>
      <c r="AR40" s="69">
        <v>89</v>
      </c>
      <c r="AS40" s="69"/>
      <c r="AT40" s="493"/>
      <c r="AU40" s="494"/>
      <c r="AV40" s="490">
        <f t="shared" si="37"/>
        <v>89</v>
      </c>
      <c r="AW40" s="490">
        <f t="shared" si="38"/>
        <v>89</v>
      </c>
      <c r="AX40" s="71"/>
      <c r="AY40" s="72"/>
      <c r="AZ40" s="73"/>
      <c r="BA40" s="74"/>
      <c r="BB40" s="75"/>
      <c r="BC40" s="52">
        <f t="shared" si="39"/>
        <v>0</v>
      </c>
      <c r="BD40" s="51">
        <f t="shared" si="40"/>
        <v>0</v>
      </c>
      <c r="BE40" s="491">
        <f t="shared" si="41"/>
        <v>93.45</v>
      </c>
      <c r="BF40" s="248"/>
      <c r="BG40" s="217">
        <f t="shared" si="42"/>
        <v>0</v>
      </c>
      <c r="BH40" s="491">
        <f t="shared" si="43"/>
        <v>97.9</v>
      </c>
      <c r="BI40" s="103"/>
      <c r="BJ40" s="51">
        <f t="shared" si="44"/>
        <v>0</v>
      </c>
      <c r="BK40" s="491">
        <f t="shared" si="45"/>
        <v>102.35</v>
      </c>
      <c r="BL40" s="103"/>
      <c r="BM40" s="217">
        <f t="shared" si="46"/>
        <v>0</v>
      </c>
      <c r="BN40" s="491">
        <f t="shared" si="47"/>
        <v>106.8</v>
      </c>
      <c r="BO40" s="392">
        <f t="shared" si="48"/>
        <v>0</v>
      </c>
      <c r="BP40" s="217">
        <f t="shared" si="49"/>
        <v>0</v>
      </c>
      <c r="BQ40" s="51">
        <f t="shared" si="50"/>
        <v>0</v>
      </c>
      <c r="BR40" s="77">
        <v>1119</v>
      </c>
    </row>
    <row r="41" spans="1:70" ht="17" x14ac:dyDescent="0.2">
      <c r="A41" s="127"/>
      <c r="B41" s="127"/>
      <c r="C41" s="292" t="s">
        <v>54</v>
      </c>
      <c r="D41" s="127"/>
      <c r="E41" s="235"/>
      <c r="F41" s="127"/>
      <c r="G41" s="127"/>
      <c r="H41" s="127"/>
      <c r="I41" s="235"/>
      <c r="J41" s="235"/>
      <c r="K41" s="518"/>
      <c r="L41" s="235"/>
      <c r="M41" s="127"/>
      <c r="N41" s="127"/>
      <c r="O41" s="127"/>
      <c r="P41" s="127"/>
      <c r="Q41" s="190"/>
      <c r="R41" s="190"/>
      <c r="S41" s="190"/>
      <c r="T41" s="190"/>
      <c r="U41" s="190"/>
      <c r="V41" s="190"/>
      <c r="W41" s="190"/>
      <c r="X41" s="190"/>
      <c r="Y41" s="190"/>
      <c r="Z41" s="190"/>
      <c r="AA41" s="190"/>
      <c r="AB41" s="236"/>
      <c r="AC41" s="236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235"/>
      <c r="AS41" s="235"/>
      <c r="AT41" s="235"/>
      <c r="AU41" s="235"/>
      <c r="AV41" s="235"/>
      <c r="AW41" s="235"/>
      <c r="AX41" s="236"/>
      <c r="AY41" s="236"/>
      <c r="AZ41" s="236"/>
      <c r="BA41" s="236"/>
      <c r="BB41" s="236"/>
      <c r="BC41" s="235"/>
      <c r="BD41" s="235"/>
      <c r="BE41" s="235"/>
      <c r="BF41" s="235"/>
      <c r="BG41" s="235"/>
      <c r="BH41" s="236"/>
      <c r="BI41" s="235"/>
      <c r="BJ41" s="235"/>
      <c r="BK41" s="235"/>
      <c r="BL41" s="235"/>
      <c r="BM41" s="235"/>
      <c r="BN41" s="235"/>
      <c r="BO41" s="235"/>
      <c r="BP41" s="235"/>
      <c r="BQ41" s="127"/>
      <c r="BR41" s="128"/>
    </row>
    <row r="42" spans="1:70" ht="12.75" customHeight="1" x14ac:dyDescent="0.15">
      <c r="A42" s="51" t="str">
        <f t="shared" ref="A42:A67" si="51">"LA3"&amp;REPT(0,4-LEN(BR42))&amp;BR42</f>
        <v>LA31402</v>
      </c>
      <c r="B42" s="131" t="s">
        <v>676</v>
      </c>
      <c r="C42" s="54" t="s">
        <v>650</v>
      </c>
      <c r="D42" s="126" t="s">
        <v>5</v>
      </c>
      <c r="E42" s="238"/>
      <c r="F42" s="55" t="s">
        <v>357</v>
      </c>
      <c r="G42" s="55" t="s">
        <v>89</v>
      </c>
      <c r="H42" s="55" t="s">
        <v>70</v>
      </c>
      <c r="I42" s="230" t="s">
        <v>1054</v>
      </c>
      <c r="J42" s="590" t="s">
        <v>1064</v>
      </c>
      <c r="K42" s="590" t="s">
        <v>1053</v>
      </c>
      <c r="L42" s="230" t="s">
        <v>1055</v>
      </c>
      <c r="M42" s="55">
        <v>1.1379999999999999</v>
      </c>
      <c r="N42" s="51">
        <v>10</v>
      </c>
      <c r="O42" s="217"/>
      <c r="P42" s="217"/>
      <c r="Q42" s="56"/>
      <c r="R42" s="57"/>
      <c r="S42" s="58"/>
      <c r="T42" s="59"/>
      <c r="U42" s="60"/>
      <c r="V42" s="61"/>
      <c r="W42" s="62"/>
      <c r="X42" s="63"/>
      <c r="Y42" s="64"/>
      <c r="Z42" s="65"/>
      <c r="AA42" s="66"/>
      <c r="AB42" s="103"/>
      <c r="AC42" s="103"/>
      <c r="AD42" s="220">
        <f t="shared" si="17"/>
        <v>0</v>
      </c>
      <c r="AE42" s="68">
        <f t="shared" ref="AE42:AE67" si="52">N42*AD42</f>
        <v>0</v>
      </c>
      <c r="AF42" s="69"/>
      <c r="AG42" s="69"/>
      <c r="AH42" s="70"/>
      <c r="AI42" s="69"/>
      <c r="AJ42" s="69"/>
      <c r="AK42" s="69"/>
      <c r="AL42" s="495"/>
      <c r="AM42" s="489"/>
      <c r="AN42" s="69">
        <v>119</v>
      </c>
      <c r="AO42" s="70"/>
      <c r="AP42" s="70"/>
      <c r="AQ42" s="70"/>
      <c r="AR42" s="69">
        <v>95</v>
      </c>
      <c r="AS42" s="69"/>
      <c r="AT42" s="493"/>
      <c r="AU42" s="494"/>
      <c r="AV42" s="490">
        <f t="shared" ref="AV42:AV67" si="53">IF(OrderFormType="Wholesale",CEILING(AR42*ExchRate,ExchRateRoundUpTo),CEILING(AN42*ExchRate,ExchRateRoundUpTo)/1.22)</f>
        <v>95</v>
      </c>
      <c r="AW42" s="490">
        <f t="shared" ref="AW42:AW67" si="54">AV42*(1+AO42+AP42)</f>
        <v>95</v>
      </c>
      <c r="AX42" s="71"/>
      <c r="AY42" s="72"/>
      <c r="AZ42" s="73"/>
      <c r="BA42" s="74"/>
      <c r="BB42" s="75"/>
      <c r="BC42" s="52">
        <f t="shared" ref="BC42:BC67" si="55">SUM(AX42:BB42)</f>
        <v>0</v>
      </c>
      <c r="BD42" s="51">
        <f t="shared" ref="BD42:BD67" si="56">N42*BC42</f>
        <v>0</v>
      </c>
      <c r="BE42" s="491">
        <f t="shared" ref="BE42:BE67" si="57">AV42*(1.05+AO42+AP42)</f>
        <v>99.75</v>
      </c>
      <c r="BF42" s="248"/>
      <c r="BG42" s="217">
        <f t="shared" ref="BG42:BG67" si="58">$N42*BF42</f>
        <v>0</v>
      </c>
      <c r="BH42" s="491">
        <f t="shared" ref="BH42:BH67" si="59">$AV42*(1.1+$AO42+$AP42)</f>
        <v>104.50000000000001</v>
      </c>
      <c r="BI42" s="103"/>
      <c r="BJ42" s="51">
        <f t="shared" ref="BJ42:BJ67" si="60">N42*BI42</f>
        <v>0</v>
      </c>
      <c r="BK42" s="491">
        <f t="shared" ref="BK42:BK67" si="61">AV42*(1.15+AO42+AP42)</f>
        <v>109.24999999999999</v>
      </c>
      <c r="BL42" s="103"/>
      <c r="BM42" s="217">
        <f t="shared" ref="BM42:BM67" si="62">N42*BL42</f>
        <v>0</v>
      </c>
      <c r="BN42" s="491">
        <f t="shared" ref="BN42:BN67" si="63">AV42*(1.2+AO42+AP42)</f>
        <v>114</v>
      </c>
      <c r="BO42" s="392">
        <f t="shared" ref="BO42:BO67" si="64">(AD42*AW42)+(BC42*BE42)+(BF42*BH42)+(BI42*BK42)+(BL42*BN42)</f>
        <v>0</v>
      </c>
      <c r="BP42" s="217">
        <f t="shared" ref="BP42:BP67" si="65">AD42+BC42+BF42+BI42+BL42</f>
        <v>0</v>
      </c>
      <c r="BQ42" s="51">
        <f t="shared" ref="BQ42:BQ67" si="66">N42*BP42</f>
        <v>0</v>
      </c>
      <c r="BR42" s="77">
        <v>1402</v>
      </c>
    </row>
    <row r="43" spans="1:70" ht="12.75" customHeight="1" x14ac:dyDescent="0.15">
      <c r="A43" s="51" t="str">
        <f t="shared" si="51"/>
        <v>LA31403</v>
      </c>
      <c r="B43" s="131" t="s">
        <v>676</v>
      </c>
      <c r="C43" s="54" t="s">
        <v>649</v>
      </c>
      <c r="D43" s="126" t="s">
        <v>5</v>
      </c>
      <c r="E43" s="238"/>
      <c r="F43" s="55" t="s">
        <v>357</v>
      </c>
      <c r="G43" s="55" t="s">
        <v>89</v>
      </c>
      <c r="H43" s="55" t="s">
        <v>70</v>
      </c>
      <c r="I43" s="230" t="s">
        <v>1054</v>
      </c>
      <c r="J43" s="590" t="s">
        <v>1064</v>
      </c>
      <c r="K43" s="590" t="s">
        <v>1053</v>
      </c>
      <c r="L43" s="230" t="s">
        <v>1055</v>
      </c>
      <c r="M43" s="55">
        <v>0.55000000000000004</v>
      </c>
      <c r="N43" s="51">
        <v>10</v>
      </c>
      <c r="O43" s="217"/>
      <c r="P43" s="217"/>
      <c r="Q43" s="56"/>
      <c r="R43" s="57"/>
      <c r="S43" s="58"/>
      <c r="T43" s="59"/>
      <c r="U43" s="60"/>
      <c r="V43" s="61"/>
      <c r="W43" s="62"/>
      <c r="X43" s="63"/>
      <c r="Y43" s="64"/>
      <c r="Z43" s="65"/>
      <c r="AA43" s="66"/>
      <c r="AB43" s="103"/>
      <c r="AC43" s="103"/>
      <c r="AD43" s="220">
        <f t="shared" si="17"/>
        <v>0</v>
      </c>
      <c r="AE43" s="68">
        <f t="shared" si="52"/>
        <v>0</v>
      </c>
      <c r="AF43" s="69"/>
      <c r="AG43" s="69"/>
      <c r="AH43" s="70"/>
      <c r="AI43" s="69"/>
      <c r="AJ43" s="69"/>
      <c r="AK43" s="69"/>
      <c r="AL43" s="495"/>
      <c r="AM43" s="489"/>
      <c r="AN43" s="69">
        <v>109</v>
      </c>
      <c r="AO43" s="70"/>
      <c r="AP43" s="70"/>
      <c r="AQ43" s="70"/>
      <c r="AR43" s="69">
        <v>89</v>
      </c>
      <c r="AS43" s="69"/>
      <c r="AT43" s="493"/>
      <c r="AU43" s="494"/>
      <c r="AV43" s="490">
        <f t="shared" si="53"/>
        <v>89</v>
      </c>
      <c r="AW43" s="490">
        <f t="shared" si="54"/>
        <v>89</v>
      </c>
      <c r="AX43" s="71"/>
      <c r="AY43" s="72"/>
      <c r="AZ43" s="73"/>
      <c r="BA43" s="74"/>
      <c r="BB43" s="75"/>
      <c r="BC43" s="52">
        <f t="shared" si="55"/>
        <v>0</v>
      </c>
      <c r="BD43" s="51">
        <f t="shared" si="56"/>
        <v>0</v>
      </c>
      <c r="BE43" s="491">
        <f t="shared" si="57"/>
        <v>93.45</v>
      </c>
      <c r="BF43" s="248"/>
      <c r="BG43" s="217">
        <f t="shared" si="58"/>
        <v>0</v>
      </c>
      <c r="BH43" s="491">
        <f t="shared" si="59"/>
        <v>97.9</v>
      </c>
      <c r="BI43" s="103"/>
      <c r="BJ43" s="51">
        <f t="shared" si="60"/>
        <v>0</v>
      </c>
      <c r="BK43" s="491">
        <f t="shared" si="61"/>
        <v>102.35</v>
      </c>
      <c r="BL43" s="103"/>
      <c r="BM43" s="217">
        <f t="shared" si="62"/>
        <v>0</v>
      </c>
      <c r="BN43" s="491">
        <f t="shared" si="63"/>
        <v>106.8</v>
      </c>
      <c r="BO43" s="392">
        <f t="shared" si="64"/>
        <v>0</v>
      </c>
      <c r="BP43" s="217">
        <f t="shared" si="65"/>
        <v>0</v>
      </c>
      <c r="BQ43" s="51">
        <f t="shared" si="66"/>
        <v>0</v>
      </c>
      <c r="BR43" s="77">
        <v>1403</v>
      </c>
    </row>
    <row r="44" spans="1:70" ht="12.75" customHeight="1" x14ac:dyDescent="0.15">
      <c r="A44" s="51" t="str">
        <f t="shared" si="51"/>
        <v>LA30463</v>
      </c>
      <c r="B44" s="131" t="s">
        <v>676</v>
      </c>
      <c r="C44" s="54" t="s">
        <v>651</v>
      </c>
      <c r="D44" s="126" t="s">
        <v>5</v>
      </c>
      <c r="E44" s="238"/>
      <c r="F44" s="55" t="s">
        <v>54</v>
      </c>
      <c r="G44" s="55" t="s">
        <v>72</v>
      </c>
      <c r="H44" s="55" t="s">
        <v>70</v>
      </c>
      <c r="I44" s="230" t="s">
        <v>1054</v>
      </c>
      <c r="J44" s="590" t="s">
        <v>1064</v>
      </c>
      <c r="K44" s="590" t="s">
        <v>1053</v>
      </c>
      <c r="L44" s="230" t="s">
        <v>1055</v>
      </c>
      <c r="M44" s="55">
        <v>2.2250000000000001</v>
      </c>
      <c r="N44" s="130">
        <v>10</v>
      </c>
      <c r="O44" s="239"/>
      <c r="P44" s="239"/>
      <c r="Q44" s="56"/>
      <c r="R44" s="57"/>
      <c r="S44" s="58"/>
      <c r="T44" s="59"/>
      <c r="U44" s="60"/>
      <c r="V44" s="61"/>
      <c r="W44" s="62"/>
      <c r="X44" s="63"/>
      <c r="Y44" s="64"/>
      <c r="Z44" s="65"/>
      <c r="AA44" s="66"/>
      <c r="AB44" s="103"/>
      <c r="AC44" s="103"/>
      <c r="AD44" s="220">
        <f t="shared" si="17"/>
        <v>0</v>
      </c>
      <c r="AE44" s="68">
        <f t="shared" si="52"/>
        <v>0</v>
      </c>
      <c r="AF44" s="69"/>
      <c r="AG44" s="69"/>
      <c r="AH44" s="70"/>
      <c r="AI44" s="69"/>
      <c r="AJ44" s="69"/>
      <c r="AK44" s="69"/>
      <c r="AL44" s="495"/>
      <c r="AM44" s="489"/>
      <c r="AN44" s="69">
        <v>149</v>
      </c>
      <c r="AO44" s="70"/>
      <c r="AP44" s="70"/>
      <c r="AQ44" s="70"/>
      <c r="AR44" s="69">
        <v>119</v>
      </c>
      <c r="AS44" s="69"/>
      <c r="AT44" s="493"/>
      <c r="AU44" s="494"/>
      <c r="AV44" s="490">
        <f t="shared" si="53"/>
        <v>119</v>
      </c>
      <c r="AW44" s="490">
        <f t="shared" si="54"/>
        <v>119</v>
      </c>
      <c r="AX44" s="71"/>
      <c r="AY44" s="72"/>
      <c r="AZ44" s="73"/>
      <c r="BA44" s="74"/>
      <c r="BB44" s="75"/>
      <c r="BC44" s="52">
        <f t="shared" si="55"/>
        <v>0</v>
      </c>
      <c r="BD44" s="51">
        <f t="shared" si="56"/>
        <v>0</v>
      </c>
      <c r="BE44" s="491">
        <f t="shared" si="57"/>
        <v>124.95</v>
      </c>
      <c r="BF44" s="248"/>
      <c r="BG44" s="217">
        <f t="shared" si="58"/>
        <v>0</v>
      </c>
      <c r="BH44" s="491">
        <f t="shared" si="59"/>
        <v>130.9</v>
      </c>
      <c r="BI44" s="103"/>
      <c r="BJ44" s="51">
        <f t="shared" si="60"/>
        <v>0</v>
      </c>
      <c r="BK44" s="491">
        <f t="shared" si="61"/>
        <v>136.85</v>
      </c>
      <c r="BL44" s="103"/>
      <c r="BM44" s="217">
        <f t="shared" si="62"/>
        <v>0</v>
      </c>
      <c r="BN44" s="491">
        <f t="shared" si="63"/>
        <v>142.79999999999998</v>
      </c>
      <c r="BO44" s="392">
        <f t="shared" si="64"/>
        <v>0</v>
      </c>
      <c r="BP44" s="217">
        <f t="shared" si="65"/>
        <v>0</v>
      </c>
      <c r="BQ44" s="51">
        <f t="shared" si="66"/>
        <v>0</v>
      </c>
      <c r="BR44" s="77">
        <v>463</v>
      </c>
    </row>
    <row r="45" spans="1:70" ht="12.75" customHeight="1" x14ac:dyDescent="0.15">
      <c r="A45" s="51" t="str">
        <f t="shared" si="51"/>
        <v>LA31395</v>
      </c>
      <c r="B45" s="131" t="s">
        <v>676</v>
      </c>
      <c r="C45" s="54" t="s">
        <v>652</v>
      </c>
      <c r="D45" s="126" t="s">
        <v>5</v>
      </c>
      <c r="E45" s="238"/>
      <c r="F45" s="55" t="s">
        <v>54</v>
      </c>
      <c r="G45" s="129" t="s">
        <v>69</v>
      </c>
      <c r="H45" s="55" t="s">
        <v>70</v>
      </c>
      <c r="I45" s="230" t="s">
        <v>1054</v>
      </c>
      <c r="J45" s="590" t="s">
        <v>1064</v>
      </c>
      <c r="K45" s="590" t="s">
        <v>1053</v>
      </c>
      <c r="L45" s="230" t="s">
        <v>1055</v>
      </c>
      <c r="M45" s="55">
        <v>2.7040000000000002</v>
      </c>
      <c r="N45" s="130">
        <v>10</v>
      </c>
      <c r="O45" s="239"/>
      <c r="P45" s="239"/>
      <c r="Q45" s="56"/>
      <c r="R45" s="57"/>
      <c r="S45" s="58"/>
      <c r="T45" s="59"/>
      <c r="U45" s="60"/>
      <c r="V45" s="61"/>
      <c r="W45" s="62"/>
      <c r="X45" s="63"/>
      <c r="Y45" s="64"/>
      <c r="Z45" s="65"/>
      <c r="AA45" s="66"/>
      <c r="AB45" s="103"/>
      <c r="AC45" s="103"/>
      <c r="AD45" s="220">
        <f t="shared" si="17"/>
        <v>0</v>
      </c>
      <c r="AE45" s="68">
        <f t="shared" si="52"/>
        <v>0</v>
      </c>
      <c r="AF45" s="69"/>
      <c r="AG45" s="69"/>
      <c r="AH45" s="70"/>
      <c r="AI45" s="69"/>
      <c r="AJ45" s="69"/>
      <c r="AK45" s="69"/>
      <c r="AL45" s="495"/>
      <c r="AM45" s="489"/>
      <c r="AN45" s="69">
        <v>149</v>
      </c>
      <c r="AO45" s="70"/>
      <c r="AP45" s="70"/>
      <c r="AQ45" s="70"/>
      <c r="AR45" s="69">
        <v>119</v>
      </c>
      <c r="AS45" s="69"/>
      <c r="AT45" s="493"/>
      <c r="AU45" s="494"/>
      <c r="AV45" s="490">
        <f t="shared" si="53"/>
        <v>119</v>
      </c>
      <c r="AW45" s="490">
        <f t="shared" si="54"/>
        <v>119</v>
      </c>
      <c r="AX45" s="71"/>
      <c r="AY45" s="72"/>
      <c r="AZ45" s="73"/>
      <c r="BA45" s="74"/>
      <c r="BB45" s="75"/>
      <c r="BC45" s="52">
        <f t="shared" si="55"/>
        <v>0</v>
      </c>
      <c r="BD45" s="51">
        <f t="shared" si="56"/>
        <v>0</v>
      </c>
      <c r="BE45" s="491">
        <f t="shared" si="57"/>
        <v>124.95</v>
      </c>
      <c r="BF45" s="248"/>
      <c r="BG45" s="217">
        <f t="shared" si="58"/>
        <v>0</v>
      </c>
      <c r="BH45" s="491">
        <f t="shared" si="59"/>
        <v>130.9</v>
      </c>
      <c r="BI45" s="103"/>
      <c r="BJ45" s="51">
        <f t="shared" si="60"/>
        <v>0</v>
      </c>
      <c r="BK45" s="491">
        <f t="shared" si="61"/>
        <v>136.85</v>
      </c>
      <c r="BL45" s="103"/>
      <c r="BM45" s="217">
        <f t="shared" si="62"/>
        <v>0</v>
      </c>
      <c r="BN45" s="491">
        <f t="shared" si="63"/>
        <v>142.79999999999998</v>
      </c>
      <c r="BO45" s="392">
        <f t="shared" si="64"/>
        <v>0</v>
      </c>
      <c r="BP45" s="217">
        <f t="shared" si="65"/>
        <v>0</v>
      </c>
      <c r="BQ45" s="51">
        <f t="shared" si="66"/>
        <v>0</v>
      </c>
      <c r="BR45" s="77">
        <v>1395</v>
      </c>
    </row>
    <row r="46" spans="1:70" ht="12.75" customHeight="1" x14ac:dyDescent="0.15">
      <c r="A46" s="51" t="str">
        <f t="shared" si="51"/>
        <v>LA31396</v>
      </c>
      <c r="B46" s="131" t="s">
        <v>676</v>
      </c>
      <c r="C46" s="54" t="s">
        <v>653</v>
      </c>
      <c r="D46" s="126" t="s">
        <v>5</v>
      </c>
      <c r="E46" s="238"/>
      <c r="F46" s="55" t="s">
        <v>54</v>
      </c>
      <c r="G46" s="129" t="s">
        <v>69</v>
      </c>
      <c r="H46" s="55" t="s">
        <v>70</v>
      </c>
      <c r="I46" s="230" t="s">
        <v>1054</v>
      </c>
      <c r="J46" s="590" t="s">
        <v>1064</v>
      </c>
      <c r="K46" s="590" t="s">
        <v>1053</v>
      </c>
      <c r="L46" s="230" t="s">
        <v>1055</v>
      </c>
      <c r="M46" s="55">
        <v>1.833</v>
      </c>
      <c r="N46" s="130">
        <v>10</v>
      </c>
      <c r="O46" s="239"/>
      <c r="P46" s="239"/>
      <c r="Q46" s="56"/>
      <c r="R46" s="57"/>
      <c r="S46" s="58"/>
      <c r="T46" s="59"/>
      <c r="U46" s="60"/>
      <c r="V46" s="61"/>
      <c r="W46" s="62"/>
      <c r="X46" s="63"/>
      <c r="Y46" s="64"/>
      <c r="Z46" s="65"/>
      <c r="AA46" s="66"/>
      <c r="AB46" s="103"/>
      <c r="AC46" s="103"/>
      <c r="AD46" s="220">
        <f t="shared" si="17"/>
        <v>0</v>
      </c>
      <c r="AE46" s="68">
        <f t="shared" si="52"/>
        <v>0</v>
      </c>
      <c r="AF46" s="69"/>
      <c r="AG46" s="69"/>
      <c r="AH46" s="70"/>
      <c r="AI46" s="69"/>
      <c r="AJ46" s="69"/>
      <c r="AK46" s="69"/>
      <c r="AL46" s="495"/>
      <c r="AM46" s="489"/>
      <c r="AN46" s="69">
        <v>154</v>
      </c>
      <c r="AO46" s="70"/>
      <c r="AP46" s="70"/>
      <c r="AQ46" s="70"/>
      <c r="AR46" s="69">
        <v>124</v>
      </c>
      <c r="AS46" s="69"/>
      <c r="AT46" s="493"/>
      <c r="AU46" s="494"/>
      <c r="AV46" s="490">
        <f t="shared" si="53"/>
        <v>124</v>
      </c>
      <c r="AW46" s="490">
        <f t="shared" si="54"/>
        <v>124</v>
      </c>
      <c r="AX46" s="71"/>
      <c r="AY46" s="72"/>
      <c r="AZ46" s="73"/>
      <c r="BA46" s="74"/>
      <c r="BB46" s="75"/>
      <c r="BC46" s="52">
        <f t="shared" si="55"/>
        <v>0</v>
      </c>
      <c r="BD46" s="51">
        <f t="shared" si="56"/>
        <v>0</v>
      </c>
      <c r="BE46" s="491">
        <f t="shared" si="57"/>
        <v>130.20000000000002</v>
      </c>
      <c r="BF46" s="248"/>
      <c r="BG46" s="217">
        <f t="shared" si="58"/>
        <v>0</v>
      </c>
      <c r="BH46" s="491">
        <f t="shared" si="59"/>
        <v>136.4</v>
      </c>
      <c r="BI46" s="103"/>
      <c r="BJ46" s="51">
        <f t="shared" si="60"/>
        <v>0</v>
      </c>
      <c r="BK46" s="491">
        <f t="shared" si="61"/>
        <v>142.6</v>
      </c>
      <c r="BL46" s="103"/>
      <c r="BM46" s="217">
        <f t="shared" si="62"/>
        <v>0</v>
      </c>
      <c r="BN46" s="491">
        <f t="shared" si="63"/>
        <v>148.79999999999998</v>
      </c>
      <c r="BO46" s="392">
        <f t="shared" si="64"/>
        <v>0</v>
      </c>
      <c r="BP46" s="217">
        <f t="shared" si="65"/>
        <v>0</v>
      </c>
      <c r="BQ46" s="51">
        <f t="shared" si="66"/>
        <v>0</v>
      </c>
      <c r="BR46" s="77">
        <v>1396</v>
      </c>
    </row>
    <row r="47" spans="1:70" ht="12.75" customHeight="1" x14ac:dyDescent="0.15">
      <c r="A47" s="51" t="str">
        <f t="shared" si="51"/>
        <v>LA31397</v>
      </c>
      <c r="B47" s="131" t="s">
        <v>676</v>
      </c>
      <c r="C47" s="54" t="s">
        <v>654</v>
      </c>
      <c r="D47" s="126" t="s">
        <v>5</v>
      </c>
      <c r="E47" s="238"/>
      <c r="F47" s="55" t="s">
        <v>54</v>
      </c>
      <c r="G47" s="55" t="s">
        <v>72</v>
      </c>
      <c r="H47" s="55" t="s">
        <v>70</v>
      </c>
      <c r="I47" s="230" t="s">
        <v>1054</v>
      </c>
      <c r="J47" s="590" t="s">
        <v>1064</v>
      </c>
      <c r="K47" s="590" t="s">
        <v>1053</v>
      </c>
      <c r="L47" s="230" t="s">
        <v>1055</v>
      </c>
      <c r="M47" s="55">
        <v>2.7759999999999998</v>
      </c>
      <c r="N47" s="130">
        <v>5</v>
      </c>
      <c r="O47" s="239"/>
      <c r="P47" s="239"/>
      <c r="Q47" s="56"/>
      <c r="R47" s="57"/>
      <c r="S47" s="58"/>
      <c r="T47" s="59"/>
      <c r="U47" s="60"/>
      <c r="V47" s="61"/>
      <c r="W47" s="62"/>
      <c r="X47" s="63"/>
      <c r="Y47" s="64"/>
      <c r="Z47" s="65"/>
      <c r="AA47" s="66"/>
      <c r="AB47" s="103"/>
      <c r="AC47" s="103"/>
      <c r="AD47" s="220">
        <f t="shared" si="17"/>
        <v>0</v>
      </c>
      <c r="AE47" s="68">
        <f t="shared" si="52"/>
        <v>0</v>
      </c>
      <c r="AF47" s="69"/>
      <c r="AG47" s="69"/>
      <c r="AH47" s="70"/>
      <c r="AI47" s="69"/>
      <c r="AJ47" s="69"/>
      <c r="AK47" s="69"/>
      <c r="AL47" s="495"/>
      <c r="AM47" s="489"/>
      <c r="AN47" s="69">
        <v>139</v>
      </c>
      <c r="AO47" s="70"/>
      <c r="AP47" s="70"/>
      <c r="AQ47" s="70"/>
      <c r="AR47" s="69">
        <v>114</v>
      </c>
      <c r="AS47" s="69"/>
      <c r="AT47" s="493"/>
      <c r="AU47" s="494"/>
      <c r="AV47" s="490">
        <f t="shared" si="53"/>
        <v>114</v>
      </c>
      <c r="AW47" s="490">
        <f t="shared" si="54"/>
        <v>114</v>
      </c>
      <c r="AX47" s="71"/>
      <c r="AY47" s="72"/>
      <c r="AZ47" s="73"/>
      <c r="BA47" s="74"/>
      <c r="BB47" s="75"/>
      <c r="BC47" s="52">
        <f t="shared" si="55"/>
        <v>0</v>
      </c>
      <c r="BD47" s="51">
        <f t="shared" si="56"/>
        <v>0</v>
      </c>
      <c r="BE47" s="491">
        <f t="shared" si="57"/>
        <v>119.7</v>
      </c>
      <c r="BF47" s="248"/>
      <c r="BG47" s="217">
        <f t="shared" si="58"/>
        <v>0</v>
      </c>
      <c r="BH47" s="491">
        <f t="shared" si="59"/>
        <v>125.4</v>
      </c>
      <c r="BI47" s="103"/>
      <c r="BJ47" s="51">
        <f t="shared" si="60"/>
        <v>0</v>
      </c>
      <c r="BK47" s="491">
        <f t="shared" si="61"/>
        <v>131.1</v>
      </c>
      <c r="BL47" s="103"/>
      <c r="BM47" s="217">
        <f t="shared" si="62"/>
        <v>0</v>
      </c>
      <c r="BN47" s="491">
        <f t="shared" si="63"/>
        <v>136.79999999999998</v>
      </c>
      <c r="BO47" s="392">
        <f t="shared" si="64"/>
        <v>0</v>
      </c>
      <c r="BP47" s="217">
        <f t="shared" si="65"/>
        <v>0</v>
      </c>
      <c r="BQ47" s="51">
        <f t="shared" si="66"/>
        <v>0</v>
      </c>
      <c r="BR47" s="77">
        <v>1397</v>
      </c>
    </row>
    <row r="48" spans="1:70" ht="12.75" customHeight="1" x14ac:dyDescent="0.15">
      <c r="A48" s="51" t="str">
        <f t="shared" si="51"/>
        <v>LA31398</v>
      </c>
      <c r="B48" s="131" t="s">
        <v>676</v>
      </c>
      <c r="C48" s="54" t="s">
        <v>655</v>
      </c>
      <c r="D48" s="126" t="s">
        <v>5</v>
      </c>
      <c r="E48" s="238"/>
      <c r="F48" s="55" t="s">
        <v>54</v>
      </c>
      <c r="G48" s="55" t="s">
        <v>83</v>
      </c>
      <c r="H48" s="55" t="s">
        <v>70</v>
      </c>
      <c r="I48" s="230" t="s">
        <v>1054</v>
      </c>
      <c r="J48" s="590" t="s">
        <v>1064</v>
      </c>
      <c r="K48" s="590" t="s">
        <v>1053</v>
      </c>
      <c r="L48" s="230" t="s">
        <v>1055</v>
      </c>
      <c r="M48" s="55">
        <v>4.7</v>
      </c>
      <c r="N48" s="130">
        <v>3</v>
      </c>
      <c r="O48" s="239"/>
      <c r="P48" s="239"/>
      <c r="Q48" s="56"/>
      <c r="R48" s="57"/>
      <c r="S48" s="58"/>
      <c r="T48" s="59"/>
      <c r="U48" s="60"/>
      <c r="V48" s="61"/>
      <c r="W48" s="62"/>
      <c r="X48" s="63"/>
      <c r="Y48" s="64"/>
      <c r="Z48" s="65"/>
      <c r="AA48" s="66"/>
      <c r="AB48" s="103"/>
      <c r="AC48" s="103"/>
      <c r="AD48" s="220">
        <f t="shared" si="17"/>
        <v>0</v>
      </c>
      <c r="AE48" s="68">
        <f t="shared" si="52"/>
        <v>0</v>
      </c>
      <c r="AF48" s="69"/>
      <c r="AG48" s="69"/>
      <c r="AH48" s="70"/>
      <c r="AI48" s="69"/>
      <c r="AJ48" s="69"/>
      <c r="AK48" s="69"/>
      <c r="AL48" s="495"/>
      <c r="AM48" s="489"/>
      <c r="AN48" s="69">
        <v>149</v>
      </c>
      <c r="AO48" s="70"/>
      <c r="AP48" s="70"/>
      <c r="AQ48" s="70"/>
      <c r="AR48" s="69">
        <v>119</v>
      </c>
      <c r="AS48" s="69"/>
      <c r="AT48" s="493"/>
      <c r="AU48" s="494"/>
      <c r="AV48" s="490">
        <f t="shared" si="53"/>
        <v>119</v>
      </c>
      <c r="AW48" s="490">
        <f t="shared" si="54"/>
        <v>119</v>
      </c>
      <c r="AX48" s="71"/>
      <c r="AY48" s="72"/>
      <c r="AZ48" s="73"/>
      <c r="BA48" s="74"/>
      <c r="BB48" s="75"/>
      <c r="BC48" s="52">
        <f t="shared" si="55"/>
        <v>0</v>
      </c>
      <c r="BD48" s="51">
        <f t="shared" si="56"/>
        <v>0</v>
      </c>
      <c r="BE48" s="491">
        <f t="shared" si="57"/>
        <v>124.95</v>
      </c>
      <c r="BF48" s="248"/>
      <c r="BG48" s="217">
        <f t="shared" si="58"/>
        <v>0</v>
      </c>
      <c r="BH48" s="491">
        <f t="shared" si="59"/>
        <v>130.9</v>
      </c>
      <c r="BI48" s="103"/>
      <c r="BJ48" s="51">
        <f t="shared" si="60"/>
        <v>0</v>
      </c>
      <c r="BK48" s="491">
        <f t="shared" si="61"/>
        <v>136.85</v>
      </c>
      <c r="BL48" s="103"/>
      <c r="BM48" s="217">
        <f t="shared" si="62"/>
        <v>0</v>
      </c>
      <c r="BN48" s="491">
        <f t="shared" si="63"/>
        <v>142.79999999999998</v>
      </c>
      <c r="BO48" s="392">
        <f t="shared" si="64"/>
        <v>0</v>
      </c>
      <c r="BP48" s="217">
        <f t="shared" si="65"/>
        <v>0</v>
      </c>
      <c r="BQ48" s="51">
        <f t="shared" si="66"/>
        <v>0</v>
      </c>
      <c r="BR48" s="77">
        <v>1398</v>
      </c>
    </row>
    <row r="49" spans="1:70" ht="12.75" customHeight="1" x14ac:dyDescent="0.15">
      <c r="A49" s="51" t="str">
        <f t="shared" si="51"/>
        <v>LA30752</v>
      </c>
      <c r="B49" s="131" t="s">
        <v>676</v>
      </c>
      <c r="C49" s="54" t="s">
        <v>656</v>
      </c>
      <c r="D49" s="126" t="s">
        <v>5</v>
      </c>
      <c r="E49" s="238"/>
      <c r="F49" s="55" t="s">
        <v>54</v>
      </c>
      <c r="G49" s="55" t="s">
        <v>83</v>
      </c>
      <c r="H49" s="55" t="s">
        <v>70</v>
      </c>
      <c r="I49" s="230" t="s">
        <v>1054</v>
      </c>
      <c r="J49" s="590" t="s">
        <v>1064</v>
      </c>
      <c r="K49" s="590" t="s">
        <v>1053</v>
      </c>
      <c r="L49" s="230" t="s">
        <v>1055</v>
      </c>
      <c r="M49" s="55">
        <v>8.1</v>
      </c>
      <c r="N49" s="130">
        <v>3</v>
      </c>
      <c r="O49" s="239"/>
      <c r="P49" s="239"/>
      <c r="Q49" s="56"/>
      <c r="R49" s="57"/>
      <c r="S49" s="58"/>
      <c r="T49" s="59"/>
      <c r="U49" s="60"/>
      <c r="V49" s="61"/>
      <c r="W49" s="62"/>
      <c r="X49" s="63"/>
      <c r="Y49" s="64"/>
      <c r="Z49" s="65"/>
      <c r="AA49" s="66"/>
      <c r="AB49" s="103"/>
      <c r="AC49" s="103"/>
      <c r="AD49" s="220">
        <f t="shared" si="17"/>
        <v>0</v>
      </c>
      <c r="AE49" s="68">
        <f t="shared" si="52"/>
        <v>0</v>
      </c>
      <c r="AF49" s="69"/>
      <c r="AG49" s="69"/>
      <c r="AH49" s="70"/>
      <c r="AI49" s="69"/>
      <c r="AJ49" s="69"/>
      <c r="AK49" s="69"/>
      <c r="AL49" s="495"/>
      <c r="AM49" s="489"/>
      <c r="AN49" s="69">
        <v>159</v>
      </c>
      <c r="AO49" s="70"/>
      <c r="AP49" s="70"/>
      <c r="AQ49" s="70"/>
      <c r="AR49" s="69">
        <v>129</v>
      </c>
      <c r="AS49" s="69"/>
      <c r="AT49" s="493"/>
      <c r="AU49" s="494"/>
      <c r="AV49" s="490">
        <f t="shared" si="53"/>
        <v>129</v>
      </c>
      <c r="AW49" s="490">
        <f t="shared" si="54"/>
        <v>129</v>
      </c>
      <c r="AX49" s="71"/>
      <c r="AY49" s="72"/>
      <c r="AZ49" s="73"/>
      <c r="BA49" s="74"/>
      <c r="BB49" s="75"/>
      <c r="BC49" s="52">
        <f t="shared" si="55"/>
        <v>0</v>
      </c>
      <c r="BD49" s="51">
        <f t="shared" si="56"/>
        <v>0</v>
      </c>
      <c r="BE49" s="491">
        <f t="shared" si="57"/>
        <v>135.45000000000002</v>
      </c>
      <c r="BF49" s="248"/>
      <c r="BG49" s="217">
        <f t="shared" si="58"/>
        <v>0</v>
      </c>
      <c r="BH49" s="491">
        <f t="shared" si="59"/>
        <v>141.9</v>
      </c>
      <c r="BI49" s="103"/>
      <c r="BJ49" s="51">
        <f t="shared" si="60"/>
        <v>0</v>
      </c>
      <c r="BK49" s="491">
        <f t="shared" si="61"/>
        <v>148.35</v>
      </c>
      <c r="BL49" s="103"/>
      <c r="BM49" s="217">
        <f t="shared" si="62"/>
        <v>0</v>
      </c>
      <c r="BN49" s="491">
        <f t="shared" si="63"/>
        <v>154.79999999999998</v>
      </c>
      <c r="BO49" s="392">
        <f t="shared" si="64"/>
        <v>0</v>
      </c>
      <c r="BP49" s="217">
        <f t="shared" si="65"/>
        <v>0</v>
      </c>
      <c r="BQ49" s="51">
        <f t="shared" si="66"/>
        <v>0</v>
      </c>
      <c r="BR49" s="77">
        <v>752</v>
      </c>
    </row>
    <row r="50" spans="1:70" ht="12.75" customHeight="1" x14ac:dyDescent="0.15">
      <c r="A50" s="51" t="str">
        <f t="shared" si="51"/>
        <v>LA30892</v>
      </c>
      <c r="B50" s="131" t="s">
        <v>676</v>
      </c>
      <c r="C50" s="54" t="s">
        <v>657</v>
      </c>
      <c r="D50" s="126" t="s">
        <v>5</v>
      </c>
      <c r="E50" s="238"/>
      <c r="F50" s="55" t="s">
        <v>54</v>
      </c>
      <c r="G50" s="55" t="s">
        <v>95</v>
      </c>
      <c r="H50" s="55" t="s">
        <v>91</v>
      </c>
      <c r="I50" s="230" t="s">
        <v>1054</v>
      </c>
      <c r="J50" s="590" t="s">
        <v>1064</v>
      </c>
      <c r="K50" s="590" t="s">
        <v>1053</v>
      </c>
      <c r="L50" s="230" t="s">
        <v>1055</v>
      </c>
      <c r="M50" s="55">
        <v>5.9139999999999997</v>
      </c>
      <c r="N50" s="130">
        <v>2</v>
      </c>
      <c r="O50" s="239"/>
      <c r="P50" s="239"/>
      <c r="Q50" s="56"/>
      <c r="R50" s="57"/>
      <c r="S50" s="58"/>
      <c r="T50" s="59"/>
      <c r="U50" s="60"/>
      <c r="V50" s="61"/>
      <c r="W50" s="62"/>
      <c r="X50" s="63"/>
      <c r="Y50" s="64"/>
      <c r="Z50" s="65"/>
      <c r="AA50" s="66"/>
      <c r="AB50" s="103"/>
      <c r="AC50" s="103"/>
      <c r="AD50" s="220">
        <f t="shared" si="17"/>
        <v>0</v>
      </c>
      <c r="AE50" s="68">
        <f t="shared" si="52"/>
        <v>0</v>
      </c>
      <c r="AF50" s="69"/>
      <c r="AG50" s="69"/>
      <c r="AH50" s="70"/>
      <c r="AI50" s="69"/>
      <c r="AJ50" s="69"/>
      <c r="AK50" s="69"/>
      <c r="AL50" s="495"/>
      <c r="AM50" s="489"/>
      <c r="AN50" s="69">
        <v>149</v>
      </c>
      <c r="AO50" s="70"/>
      <c r="AP50" s="70"/>
      <c r="AQ50" s="70"/>
      <c r="AR50" s="69">
        <v>119</v>
      </c>
      <c r="AS50" s="69"/>
      <c r="AT50" s="493"/>
      <c r="AU50" s="494"/>
      <c r="AV50" s="490">
        <f t="shared" si="53"/>
        <v>119</v>
      </c>
      <c r="AW50" s="490">
        <f t="shared" si="54"/>
        <v>119</v>
      </c>
      <c r="AX50" s="71"/>
      <c r="AY50" s="72"/>
      <c r="AZ50" s="73"/>
      <c r="BA50" s="74"/>
      <c r="BB50" s="75"/>
      <c r="BC50" s="52">
        <f t="shared" si="55"/>
        <v>0</v>
      </c>
      <c r="BD50" s="51">
        <f t="shared" si="56"/>
        <v>0</v>
      </c>
      <c r="BE50" s="491">
        <f t="shared" si="57"/>
        <v>124.95</v>
      </c>
      <c r="BF50" s="248"/>
      <c r="BG50" s="217">
        <f t="shared" si="58"/>
        <v>0</v>
      </c>
      <c r="BH50" s="491">
        <f t="shared" si="59"/>
        <v>130.9</v>
      </c>
      <c r="BI50" s="103"/>
      <c r="BJ50" s="51">
        <f t="shared" si="60"/>
        <v>0</v>
      </c>
      <c r="BK50" s="491">
        <f t="shared" si="61"/>
        <v>136.85</v>
      </c>
      <c r="BL50" s="103"/>
      <c r="BM50" s="217">
        <f t="shared" si="62"/>
        <v>0</v>
      </c>
      <c r="BN50" s="491">
        <f t="shared" si="63"/>
        <v>142.79999999999998</v>
      </c>
      <c r="BO50" s="392">
        <f t="shared" si="64"/>
        <v>0</v>
      </c>
      <c r="BP50" s="217">
        <f t="shared" si="65"/>
        <v>0</v>
      </c>
      <c r="BQ50" s="51">
        <f t="shared" si="66"/>
        <v>0</v>
      </c>
      <c r="BR50" s="77">
        <v>892</v>
      </c>
    </row>
    <row r="51" spans="1:70" ht="12" customHeight="1" x14ac:dyDescent="0.15">
      <c r="A51" s="51" t="str">
        <f t="shared" si="51"/>
        <v>LA30893</v>
      </c>
      <c r="B51" s="131" t="s">
        <v>676</v>
      </c>
      <c r="C51" s="54" t="s">
        <v>658</v>
      </c>
      <c r="D51" s="126" t="s">
        <v>5</v>
      </c>
      <c r="E51" s="238"/>
      <c r="F51" s="55" t="s">
        <v>54</v>
      </c>
      <c r="G51" s="55" t="s">
        <v>95</v>
      </c>
      <c r="H51" s="55" t="s">
        <v>75</v>
      </c>
      <c r="I51" s="230" t="s">
        <v>1054</v>
      </c>
      <c r="J51" s="590" t="s">
        <v>1064</v>
      </c>
      <c r="K51" s="590" t="s">
        <v>1053</v>
      </c>
      <c r="L51" s="230" t="s">
        <v>1055</v>
      </c>
      <c r="M51" s="55">
        <v>4.4749999999999996</v>
      </c>
      <c r="N51" s="130">
        <v>2</v>
      </c>
      <c r="O51" s="239"/>
      <c r="P51" s="239"/>
      <c r="Q51" s="56"/>
      <c r="R51" s="57"/>
      <c r="S51" s="58"/>
      <c r="T51" s="59"/>
      <c r="U51" s="60"/>
      <c r="V51" s="61"/>
      <c r="W51" s="62"/>
      <c r="X51" s="63"/>
      <c r="Y51" s="64"/>
      <c r="Z51" s="65"/>
      <c r="AA51" s="66"/>
      <c r="AB51" s="103"/>
      <c r="AC51" s="103"/>
      <c r="AD51" s="220">
        <f t="shared" si="17"/>
        <v>0</v>
      </c>
      <c r="AE51" s="68">
        <f t="shared" si="52"/>
        <v>0</v>
      </c>
      <c r="AF51" s="69"/>
      <c r="AG51" s="69"/>
      <c r="AH51" s="70"/>
      <c r="AI51" s="69"/>
      <c r="AJ51" s="69"/>
      <c r="AK51" s="69"/>
      <c r="AL51" s="495"/>
      <c r="AM51" s="489"/>
      <c r="AN51" s="69">
        <v>139</v>
      </c>
      <c r="AO51" s="70"/>
      <c r="AP51" s="70"/>
      <c r="AQ51" s="70"/>
      <c r="AR51" s="69">
        <v>114</v>
      </c>
      <c r="AS51" s="69"/>
      <c r="AT51" s="493"/>
      <c r="AU51" s="494"/>
      <c r="AV51" s="490">
        <f t="shared" si="53"/>
        <v>114</v>
      </c>
      <c r="AW51" s="490">
        <f t="shared" si="54"/>
        <v>114</v>
      </c>
      <c r="AX51" s="71"/>
      <c r="AY51" s="72"/>
      <c r="AZ51" s="73"/>
      <c r="BA51" s="74"/>
      <c r="BB51" s="75"/>
      <c r="BC51" s="52">
        <f t="shared" si="55"/>
        <v>0</v>
      </c>
      <c r="BD51" s="51">
        <f t="shared" si="56"/>
        <v>0</v>
      </c>
      <c r="BE51" s="491">
        <f t="shared" si="57"/>
        <v>119.7</v>
      </c>
      <c r="BF51" s="248"/>
      <c r="BG51" s="217">
        <f t="shared" si="58"/>
        <v>0</v>
      </c>
      <c r="BH51" s="491">
        <f t="shared" si="59"/>
        <v>125.4</v>
      </c>
      <c r="BI51" s="103"/>
      <c r="BJ51" s="51">
        <f t="shared" si="60"/>
        <v>0</v>
      </c>
      <c r="BK51" s="491">
        <f t="shared" si="61"/>
        <v>131.1</v>
      </c>
      <c r="BL51" s="103"/>
      <c r="BM51" s="217">
        <f t="shared" si="62"/>
        <v>0</v>
      </c>
      <c r="BN51" s="491">
        <f t="shared" si="63"/>
        <v>136.79999999999998</v>
      </c>
      <c r="BO51" s="392">
        <f t="shared" si="64"/>
        <v>0</v>
      </c>
      <c r="BP51" s="217">
        <f t="shared" si="65"/>
        <v>0</v>
      </c>
      <c r="BQ51" s="51">
        <f t="shared" si="66"/>
        <v>0</v>
      </c>
      <c r="BR51" s="77">
        <v>893</v>
      </c>
    </row>
    <row r="52" spans="1:70" ht="12.75" customHeight="1" x14ac:dyDescent="0.15">
      <c r="A52" s="51" t="str">
        <f t="shared" si="51"/>
        <v>LA30234</v>
      </c>
      <c r="B52" s="131" t="s">
        <v>676</v>
      </c>
      <c r="C52" s="54" t="s">
        <v>689</v>
      </c>
      <c r="D52" s="126" t="s">
        <v>5</v>
      </c>
      <c r="E52" s="238"/>
      <c r="F52" s="55" t="s">
        <v>54</v>
      </c>
      <c r="G52" s="55" t="s">
        <v>95</v>
      </c>
      <c r="H52" s="55" t="s">
        <v>91</v>
      </c>
      <c r="I52" s="230" t="s">
        <v>1054</v>
      </c>
      <c r="J52" s="590" t="s">
        <v>1064</v>
      </c>
      <c r="K52" s="590" t="s">
        <v>1053</v>
      </c>
      <c r="L52" s="230" t="s">
        <v>1055</v>
      </c>
      <c r="M52" s="55">
        <v>2.42</v>
      </c>
      <c r="N52" s="130">
        <v>1</v>
      </c>
      <c r="O52" s="239"/>
      <c r="P52" s="239"/>
      <c r="Q52" s="56"/>
      <c r="R52" s="57"/>
      <c r="S52" s="58"/>
      <c r="T52" s="59"/>
      <c r="U52" s="60"/>
      <c r="V52" s="61"/>
      <c r="W52" s="62"/>
      <c r="X52" s="63"/>
      <c r="Y52" s="64"/>
      <c r="Z52" s="65"/>
      <c r="AA52" s="66"/>
      <c r="AB52" s="103"/>
      <c r="AC52" s="103"/>
      <c r="AD52" s="220">
        <f t="shared" si="17"/>
        <v>0</v>
      </c>
      <c r="AE52" s="68">
        <f t="shared" si="52"/>
        <v>0</v>
      </c>
      <c r="AF52" s="69"/>
      <c r="AG52" s="69"/>
      <c r="AH52" s="70"/>
      <c r="AI52" s="69"/>
      <c r="AJ52" s="69"/>
      <c r="AK52" s="69"/>
      <c r="AL52" s="495"/>
      <c r="AM52" s="489"/>
      <c r="AN52" s="69">
        <v>129</v>
      </c>
      <c r="AO52" s="70"/>
      <c r="AP52" s="70"/>
      <c r="AQ52" s="70"/>
      <c r="AR52" s="69">
        <v>104</v>
      </c>
      <c r="AS52" s="69"/>
      <c r="AT52" s="493"/>
      <c r="AU52" s="494"/>
      <c r="AV52" s="490">
        <f t="shared" si="53"/>
        <v>104</v>
      </c>
      <c r="AW52" s="490">
        <f t="shared" si="54"/>
        <v>104</v>
      </c>
      <c r="AX52" s="71"/>
      <c r="AY52" s="72"/>
      <c r="AZ52" s="73"/>
      <c r="BA52" s="74"/>
      <c r="BB52" s="75"/>
      <c r="BC52" s="52">
        <f t="shared" si="55"/>
        <v>0</v>
      </c>
      <c r="BD52" s="51">
        <f t="shared" si="56"/>
        <v>0</v>
      </c>
      <c r="BE52" s="491">
        <f t="shared" si="57"/>
        <v>109.2</v>
      </c>
      <c r="BF52" s="248"/>
      <c r="BG52" s="217">
        <f t="shared" si="58"/>
        <v>0</v>
      </c>
      <c r="BH52" s="491">
        <f t="shared" si="59"/>
        <v>114.4</v>
      </c>
      <c r="BI52" s="103"/>
      <c r="BJ52" s="51">
        <f t="shared" si="60"/>
        <v>0</v>
      </c>
      <c r="BK52" s="491">
        <f t="shared" si="61"/>
        <v>119.6</v>
      </c>
      <c r="BL52" s="103"/>
      <c r="BM52" s="217">
        <f t="shared" si="62"/>
        <v>0</v>
      </c>
      <c r="BN52" s="491">
        <f t="shared" si="63"/>
        <v>124.8</v>
      </c>
      <c r="BO52" s="392">
        <f t="shared" si="64"/>
        <v>0</v>
      </c>
      <c r="BP52" s="217">
        <f t="shared" si="65"/>
        <v>0</v>
      </c>
      <c r="BQ52" s="51">
        <f t="shared" si="66"/>
        <v>0</v>
      </c>
      <c r="BR52" s="77">
        <v>234</v>
      </c>
    </row>
    <row r="53" spans="1:70" ht="12.75" customHeight="1" x14ac:dyDescent="0.15">
      <c r="A53" s="51" t="str">
        <f t="shared" si="51"/>
        <v>LA31400</v>
      </c>
      <c r="B53" s="90" t="s">
        <v>676</v>
      </c>
      <c r="C53" s="90" t="s">
        <v>690</v>
      </c>
      <c r="D53" s="90" t="s">
        <v>61</v>
      </c>
      <c r="E53" s="253"/>
      <c r="F53" s="129" t="s">
        <v>321</v>
      </c>
      <c r="G53" s="596" t="s">
        <v>1154</v>
      </c>
      <c r="H53" s="55" t="s">
        <v>70</v>
      </c>
      <c r="I53" s="230" t="s">
        <v>1054</v>
      </c>
      <c r="J53" s="590" t="s">
        <v>1064</v>
      </c>
      <c r="K53" s="590" t="s">
        <v>1053</v>
      </c>
      <c r="L53" s="230" t="s">
        <v>1055</v>
      </c>
      <c r="M53" s="55">
        <v>3</v>
      </c>
      <c r="N53" s="130">
        <v>1</v>
      </c>
      <c r="O53" s="239"/>
      <c r="P53" s="239"/>
      <c r="Q53" s="56"/>
      <c r="R53" s="57"/>
      <c r="S53" s="58"/>
      <c r="T53" s="59"/>
      <c r="U53" s="60"/>
      <c r="V53" s="61"/>
      <c r="W53" s="62"/>
      <c r="X53" s="63"/>
      <c r="Y53" s="64"/>
      <c r="Z53" s="65"/>
      <c r="AA53" s="66"/>
      <c r="AB53" s="103"/>
      <c r="AC53" s="103"/>
      <c r="AD53" s="220">
        <f t="shared" si="17"/>
        <v>0</v>
      </c>
      <c r="AE53" s="68">
        <f t="shared" si="52"/>
        <v>0</v>
      </c>
      <c r="AF53" s="69"/>
      <c r="AG53" s="69"/>
      <c r="AH53" s="70"/>
      <c r="AI53" s="69"/>
      <c r="AJ53" s="69"/>
      <c r="AK53" s="69"/>
      <c r="AL53" s="495"/>
      <c r="AM53" s="489"/>
      <c r="AN53" s="69">
        <v>234</v>
      </c>
      <c r="AO53" s="70"/>
      <c r="AP53" s="70"/>
      <c r="AQ53" s="70"/>
      <c r="AR53" s="69">
        <v>189</v>
      </c>
      <c r="AS53" s="69"/>
      <c r="AT53" s="493"/>
      <c r="AU53" s="494"/>
      <c r="AV53" s="490">
        <f t="shared" si="53"/>
        <v>189</v>
      </c>
      <c r="AW53" s="490">
        <f t="shared" si="54"/>
        <v>189</v>
      </c>
      <c r="AX53" s="71"/>
      <c r="AY53" s="72"/>
      <c r="AZ53" s="73"/>
      <c r="BA53" s="74"/>
      <c r="BB53" s="75"/>
      <c r="BC53" s="52">
        <f t="shared" si="55"/>
        <v>0</v>
      </c>
      <c r="BD53" s="51">
        <f t="shared" si="56"/>
        <v>0</v>
      </c>
      <c r="BE53" s="491">
        <f t="shared" si="57"/>
        <v>198.45000000000002</v>
      </c>
      <c r="BF53" s="248"/>
      <c r="BG53" s="217">
        <f t="shared" si="58"/>
        <v>0</v>
      </c>
      <c r="BH53" s="491">
        <f t="shared" si="59"/>
        <v>207.9</v>
      </c>
      <c r="BI53" s="395"/>
      <c r="BJ53" s="51">
        <f t="shared" si="60"/>
        <v>0</v>
      </c>
      <c r="BK53" s="491">
        <f t="shared" si="61"/>
        <v>217.35</v>
      </c>
      <c r="BL53" s="395"/>
      <c r="BM53" s="217">
        <f t="shared" si="62"/>
        <v>0</v>
      </c>
      <c r="BN53" s="491">
        <f t="shared" si="63"/>
        <v>226.79999999999998</v>
      </c>
      <c r="BO53" s="392">
        <f t="shared" si="64"/>
        <v>0</v>
      </c>
      <c r="BP53" s="217">
        <f t="shared" si="65"/>
        <v>0</v>
      </c>
      <c r="BQ53" s="51">
        <f t="shared" si="66"/>
        <v>0</v>
      </c>
      <c r="BR53" s="77">
        <v>1400</v>
      </c>
    </row>
    <row r="54" spans="1:70" ht="12.75" customHeight="1" x14ac:dyDescent="0.15">
      <c r="A54" s="51" t="str">
        <f t="shared" si="51"/>
        <v>LA31404</v>
      </c>
      <c r="B54" s="131" t="s">
        <v>677</v>
      </c>
      <c r="C54" s="54" t="s">
        <v>545</v>
      </c>
      <c r="D54" s="126" t="s">
        <v>5</v>
      </c>
      <c r="E54" s="238"/>
      <c r="F54" s="55" t="s">
        <v>357</v>
      </c>
      <c r="G54" s="129" t="s">
        <v>69</v>
      </c>
      <c r="H54" s="55" t="s">
        <v>70</v>
      </c>
      <c r="I54" s="230" t="s">
        <v>1054</v>
      </c>
      <c r="J54" s="590" t="s">
        <v>1066</v>
      </c>
      <c r="K54" s="590" t="s">
        <v>1053</v>
      </c>
      <c r="L54" s="230" t="s">
        <v>1055</v>
      </c>
      <c r="M54" s="55">
        <v>1.3129999999999999</v>
      </c>
      <c r="N54" s="51">
        <v>10</v>
      </c>
      <c r="O54" s="217"/>
      <c r="P54" s="217"/>
      <c r="Q54" s="56"/>
      <c r="R54" s="57"/>
      <c r="S54" s="58"/>
      <c r="T54" s="59"/>
      <c r="U54" s="60"/>
      <c r="V54" s="61"/>
      <c r="W54" s="62"/>
      <c r="X54" s="63"/>
      <c r="Y54" s="64"/>
      <c r="Z54" s="65"/>
      <c r="AA54" s="66"/>
      <c r="AB54" s="103"/>
      <c r="AC54" s="103"/>
      <c r="AD54" s="220">
        <f t="shared" si="17"/>
        <v>0</v>
      </c>
      <c r="AE54" s="68">
        <f t="shared" si="52"/>
        <v>0</v>
      </c>
      <c r="AF54" s="69"/>
      <c r="AG54" s="69"/>
      <c r="AH54" s="70"/>
      <c r="AI54" s="69"/>
      <c r="AJ54" s="69"/>
      <c r="AK54" s="69"/>
      <c r="AL54" s="495"/>
      <c r="AM54" s="489"/>
      <c r="AN54" s="69">
        <v>109</v>
      </c>
      <c r="AO54" s="70"/>
      <c r="AP54" s="70"/>
      <c r="AQ54" s="70"/>
      <c r="AR54" s="69">
        <v>89</v>
      </c>
      <c r="AS54" s="69"/>
      <c r="AT54" s="493"/>
      <c r="AU54" s="494"/>
      <c r="AV54" s="490">
        <f t="shared" si="53"/>
        <v>89</v>
      </c>
      <c r="AW54" s="490">
        <f t="shared" si="54"/>
        <v>89</v>
      </c>
      <c r="AX54" s="71"/>
      <c r="AY54" s="72"/>
      <c r="AZ54" s="73"/>
      <c r="BA54" s="74"/>
      <c r="BB54" s="75"/>
      <c r="BC54" s="52">
        <f t="shared" si="55"/>
        <v>0</v>
      </c>
      <c r="BD54" s="51">
        <f t="shared" si="56"/>
        <v>0</v>
      </c>
      <c r="BE54" s="491">
        <f t="shared" si="57"/>
        <v>93.45</v>
      </c>
      <c r="BF54" s="248"/>
      <c r="BG54" s="217">
        <f t="shared" si="58"/>
        <v>0</v>
      </c>
      <c r="BH54" s="491">
        <f t="shared" si="59"/>
        <v>97.9</v>
      </c>
      <c r="BI54" s="103"/>
      <c r="BJ54" s="51">
        <f t="shared" si="60"/>
        <v>0</v>
      </c>
      <c r="BK54" s="491">
        <f t="shared" si="61"/>
        <v>102.35</v>
      </c>
      <c r="BL54" s="103"/>
      <c r="BM54" s="217">
        <f t="shared" si="62"/>
        <v>0</v>
      </c>
      <c r="BN54" s="491">
        <f t="shared" si="63"/>
        <v>106.8</v>
      </c>
      <c r="BO54" s="392">
        <f t="shared" si="64"/>
        <v>0</v>
      </c>
      <c r="BP54" s="217">
        <f t="shared" si="65"/>
        <v>0</v>
      </c>
      <c r="BQ54" s="51">
        <f t="shared" si="66"/>
        <v>0</v>
      </c>
      <c r="BR54" s="77">
        <v>1404</v>
      </c>
    </row>
    <row r="55" spans="1:70" ht="12.75" customHeight="1" x14ac:dyDescent="0.15">
      <c r="A55" s="51" t="str">
        <f t="shared" si="51"/>
        <v>LA31405</v>
      </c>
      <c r="B55" s="131" t="s">
        <v>677</v>
      </c>
      <c r="C55" s="54" t="s">
        <v>546</v>
      </c>
      <c r="D55" s="126" t="s">
        <v>5</v>
      </c>
      <c r="E55" s="238"/>
      <c r="F55" s="55" t="s">
        <v>357</v>
      </c>
      <c r="G55" s="129" t="s">
        <v>69</v>
      </c>
      <c r="H55" s="55" t="s">
        <v>70</v>
      </c>
      <c r="I55" s="230" t="s">
        <v>1054</v>
      </c>
      <c r="J55" s="590" t="s">
        <v>1066</v>
      </c>
      <c r="K55" s="590" t="s">
        <v>1053</v>
      </c>
      <c r="L55" s="230" t="s">
        <v>1055</v>
      </c>
      <c r="M55" s="55">
        <v>0.72299999999999998</v>
      </c>
      <c r="N55" s="51">
        <v>10</v>
      </c>
      <c r="O55" s="217"/>
      <c r="P55" s="217"/>
      <c r="Q55" s="56"/>
      <c r="R55" s="57"/>
      <c r="S55" s="58"/>
      <c r="T55" s="59"/>
      <c r="U55" s="60"/>
      <c r="V55" s="61"/>
      <c r="W55" s="62"/>
      <c r="X55" s="63"/>
      <c r="Y55" s="64"/>
      <c r="Z55" s="65"/>
      <c r="AA55" s="66"/>
      <c r="AB55" s="103"/>
      <c r="AC55" s="103"/>
      <c r="AD55" s="220">
        <f t="shared" si="17"/>
        <v>0</v>
      </c>
      <c r="AE55" s="68">
        <f t="shared" si="52"/>
        <v>0</v>
      </c>
      <c r="AF55" s="69"/>
      <c r="AG55" s="69"/>
      <c r="AH55" s="70"/>
      <c r="AI55" s="69"/>
      <c r="AJ55" s="69"/>
      <c r="AK55" s="69"/>
      <c r="AL55" s="495"/>
      <c r="AM55" s="489"/>
      <c r="AN55" s="69">
        <v>124</v>
      </c>
      <c r="AO55" s="70"/>
      <c r="AP55" s="70"/>
      <c r="AQ55" s="70"/>
      <c r="AR55" s="69">
        <v>99</v>
      </c>
      <c r="AS55" s="69"/>
      <c r="AT55" s="493"/>
      <c r="AU55" s="494"/>
      <c r="AV55" s="490">
        <f t="shared" si="53"/>
        <v>99</v>
      </c>
      <c r="AW55" s="490">
        <f t="shared" si="54"/>
        <v>99</v>
      </c>
      <c r="AX55" s="71"/>
      <c r="AY55" s="72"/>
      <c r="AZ55" s="73"/>
      <c r="BA55" s="74"/>
      <c r="BB55" s="75"/>
      <c r="BC55" s="52">
        <f t="shared" si="55"/>
        <v>0</v>
      </c>
      <c r="BD55" s="51">
        <f t="shared" si="56"/>
        <v>0</v>
      </c>
      <c r="BE55" s="491">
        <f t="shared" si="57"/>
        <v>103.95</v>
      </c>
      <c r="BF55" s="248"/>
      <c r="BG55" s="217">
        <f t="shared" si="58"/>
        <v>0</v>
      </c>
      <c r="BH55" s="491">
        <f t="shared" si="59"/>
        <v>108.9</v>
      </c>
      <c r="BI55" s="103"/>
      <c r="BJ55" s="51">
        <f t="shared" si="60"/>
        <v>0</v>
      </c>
      <c r="BK55" s="491">
        <f t="shared" si="61"/>
        <v>113.85</v>
      </c>
      <c r="BL55" s="103"/>
      <c r="BM55" s="217">
        <f t="shared" si="62"/>
        <v>0</v>
      </c>
      <c r="BN55" s="491">
        <f t="shared" si="63"/>
        <v>118.8</v>
      </c>
      <c r="BO55" s="392">
        <f t="shared" si="64"/>
        <v>0</v>
      </c>
      <c r="BP55" s="217">
        <f t="shared" si="65"/>
        <v>0</v>
      </c>
      <c r="BQ55" s="51">
        <f t="shared" si="66"/>
        <v>0</v>
      </c>
      <c r="BR55" s="77">
        <v>1405</v>
      </c>
    </row>
    <row r="56" spans="1:70" ht="12" customHeight="1" x14ac:dyDescent="0.15">
      <c r="A56" s="51" t="str">
        <f t="shared" si="51"/>
        <v>LA30748</v>
      </c>
      <c r="B56" s="131" t="s">
        <v>677</v>
      </c>
      <c r="C56" s="54" t="s">
        <v>547</v>
      </c>
      <c r="D56" s="126" t="s">
        <v>5</v>
      </c>
      <c r="E56" s="238"/>
      <c r="F56" s="55" t="s">
        <v>54</v>
      </c>
      <c r="G56" s="55" t="s">
        <v>72</v>
      </c>
      <c r="H56" s="55" t="s">
        <v>70</v>
      </c>
      <c r="I56" s="230" t="s">
        <v>1054</v>
      </c>
      <c r="J56" s="590" t="s">
        <v>1066</v>
      </c>
      <c r="K56" s="590" t="s">
        <v>1053</v>
      </c>
      <c r="L56" s="230" t="s">
        <v>1055</v>
      </c>
      <c r="M56" s="55">
        <v>2.94</v>
      </c>
      <c r="N56" s="130">
        <v>10</v>
      </c>
      <c r="O56" s="239"/>
      <c r="P56" s="239"/>
      <c r="Q56" s="56"/>
      <c r="R56" s="57"/>
      <c r="S56" s="58"/>
      <c r="T56" s="59"/>
      <c r="U56" s="60"/>
      <c r="V56" s="61"/>
      <c r="W56" s="62"/>
      <c r="X56" s="63"/>
      <c r="Y56" s="64"/>
      <c r="Z56" s="65"/>
      <c r="AA56" s="66"/>
      <c r="AB56" s="103"/>
      <c r="AC56" s="103"/>
      <c r="AD56" s="220">
        <f t="shared" si="17"/>
        <v>0</v>
      </c>
      <c r="AE56" s="68">
        <f t="shared" si="52"/>
        <v>0</v>
      </c>
      <c r="AF56" s="69"/>
      <c r="AG56" s="69"/>
      <c r="AH56" s="70"/>
      <c r="AI56" s="69"/>
      <c r="AJ56" s="69"/>
      <c r="AK56" s="69"/>
      <c r="AL56" s="495"/>
      <c r="AM56" s="489"/>
      <c r="AN56" s="69">
        <v>149</v>
      </c>
      <c r="AO56" s="70"/>
      <c r="AP56" s="70"/>
      <c r="AQ56" s="70"/>
      <c r="AR56" s="69">
        <v>119</v>
      </c>
      <c r="AS56" s="69"/>
      <c r="AT56" s="493"/>
      <c r="AU56" s="494"/>
      <c r="AV56" s="490">
        <f t="shared" si="53"/>
        <v>119</v>
      </c>
      <c r="AW56" s="490">
        <f t="shared" si="54"/>
        <v>119</v>
      </c>
      <c r="AX56" s="71"/>
      <c r="AY56" s="72"/>
      <c r="AZ56" s="73"/>
      <c r="BA56" s="74"/>
      <c r="BB56" s="75"/>
      <c r="BC56" s="52">
        <f t="shared" si="55"/>
        <v>0</v>
      </c>
      <c r="BD56" s="51">
        <f t="shared" si="56"/>
        <v>0</v>
      </c>
      <c r="BE56" s="491">
        <f t="shared" si="57"/>
        <v>124.95</v>
      </c>
      <c r="BF56" s="248"/>
      <c r="BG56" s="217">
        <f t="shared" si="58"/>
        <v>0</v>
      </c>
      <c r="BH56" s="491">
        <f t="shared" si="59"/>
        <v>130.9</v>
      </c>
      <c r="BI56" s="103"/>
      <c r="BJ56" s="51">
        <f t="shared" si="60"/>
        <v>0</v>
      </c>
      <c r="BK56" s="491">
        <f t="shared" si="61"/>
        <v>136.85</v>
      </c>
      <c r="BL56" s="103"/>
      <c r="BM56" s="217">
        <f t="shared" si="62"/>
        <v>0</v>
      </c>
      <c r="BN56" s="491">
        <f t="shared" si="63"/>
        <v>142.79999999999998</v>
      </c>
      <c r="BO56" s="392">
        <f t="shared" si="64"/>
        <v>0</v>
      </c>
      <c r="BP56" s="217">
        <f t="shared" si="65"/>
        <v>0</v>
      </c>
      <c r="BQ56" s="51">
        <f t="shared" si="66"/>
        <v>0</v>
      </c>
      <c r="BR56" s="77">
        <v>748</v>
      </c>
    </row>
    <row r="57" spans="1:70" ht="12.75" customHeight="1" x14ac:dyDescent="0.15">
      <c r="A57" s="51" t="str">
        <f t="shared" si="51"/>
        <v>LA30749</v>
      </c>
      <c r="B57" s="131" t="s">
        <v>677</v>
      </c>
      <c r="C57" s="54" t="s">
        <v>548</v>
      </c>
      <c r="D57" s="126" t="s">
        <v>5</v>
      </c>
      <c r="E57" s="238"/>
      <c r="F57" s="55" t="s">
        <v>54</v>
      </c>
      <c r="G57" s="55" t="s">
        <v>72</v>
      </c>
      <c r="H57" s="55" t="s">
        <v>70</v>
      </c>
      <c r="I57" s="230" t="s">
        <v>1054</v>
      </c>
      <c r="J57" s="590" t="s">
        <v>1066</v>
      </c>
      <c r="K57" s="590" t="s">
        <v>1053</v>
      </c>
      <c r="L57" s="230" t="s">
        <v>1055</v>
      </c>
      <c r="M57" s="55">
        <v>3.5649999999999999</v>
      </c>
      <c r="N57" s="130">
        <v>10</v>
      </c>
      <c r="O57" s="239"/>
      <c r="P57" s="239"/>
      <c r="Q57" s="56"/>
      <c r="R57" s="57"/>
      <c r="S57" s="58"/>
      <c r="T57" s="59"/>
      <c r="U57" s="60"/>
      <c r="V57" s="61"/>
      <c r="W57" s="62"/>
      <c r="X57" s="63"/>
      <c r="Y57" s="64"/>
      <c r="Z57" s="65"/>
      <c r="AA57" s="66"/>
      <c r="AB57" s="103"/>
      <c r="AC57" s="103"/>
      <c r="AD57" s="220">
        <f t="shared" si="17"/>
        <v>0</v>
      </c>
      <c r="AE57" s="68">
        <f t="shared" si="52"/>
        <v>0</v>
      </c>
      <c r="AF57" s="69"/>
      <c r="AG57" s="69"/>
      <c r="AH57" s="70"/>
      <c r="AI57" s="69"/>
      <c r="AJ57" s="69"/>
      <c r="AK57" s="69"/>
      <c r="AL57" s="495"/>
      <c r="AM57" s="489"/>
      <c r="AN57" s="69">
        <v>149</v>
      </c>
      <c r="AO57" s="70"/>
      <c r="AP57" s="70"/>
      <c r="AQ57" s="70"/>
      <c r="AR57" s="69">
        <v>119</v>
      </c>
      <c r="AS57" s="69"/>
      <c r="AT57" s="493"/>
      <c r="AU57" s="494"/>
      <c r="AV57" s="490">
        <f t="shared" si="53"/>
        <v>119</v>
      </c>
      <c r="AW57" s="490">
        <f t="shared" si="54"/>
        <v>119</v>
      </c>
      <c r="AX57" s="71"/>
      <c r="AY57" s="72"/>
      <c r="AZ57" s="73"/>
      <c r="BA57" s="74"/>
      <c r="BB57" s="75"/>
      <c r="BC57" s="52">
        <f t="shared" si="55"/>
        <v>0</v>
      </c>
      <c r="BD57" s="51">
        <f t="shared" si="56"/>
        <v>0</v>
      </c>
      <c r="BE57" s="491">
        <f t="shared" si="57"/>
        <v>124.95</v>
      </c>
      <c r="BF57" s="248"/>
      <c r="BG57" s="217">
        <f t="shared" si="58"/>
        <v>0</v>
      </c>
      <c r="BH57" s="491">
        <f t="shared" si="59"/>
        <v>130.9</v>
      </c>
      <c r="BI57" s="103"/>
      <c r="BJ57" s="51">
        <f t="shared" si="60"/>
        <v>0</v>
      </c>
      <c r="BK57" s="491">
        <f t="shared" si="61"/>
        <v>136.85</v>
      </c>
      <c r="BL57" s="103"/>
      <c r="BM57" s="217">
        <f t="shared" si="62"/>
        <v>0</v>
      </c>
      <c r="BN57" s="491">
        <f t="shared" si="63"/>
        <v>142.79999999999998</v>
      </c>
      <c r="BO57" s="392">
        <f t="shared" si="64"/>
        <v>0</v>
      </c>
      <c r="BP57" s="217">
        <f t="shared" si="65"/>
        <v>0</v>
      </c>
      <c r="BQ57" s="51">
        <f t="shared" si="66"/>
        <v>0</v>
      </c>
      <c r="BR57" s="77">
        <v>749</v>
      </c>
    </row>
    <row r="58" spans="1:70" ht="12.75" customHeight="1" x14ac:dyDescent="0.15">
      <c r="A58" s="51" t="str">
        <f t="shared" si="51"/>
        <v>LA30482</v>
      </c>
      <c r="B58" s="131" t="s">
        <v>677</v>
      </c>
      <c r="C58" s="54" t="s">
        <v>549</v>
      </c>
      <c r="D58" s="126" t="s">
        <v>5</v>
      </c>
      <c r="E58" s="238"/>
      <c r="F58" s="55" t="s">
        <v>54</v>
      </c>
      <c r="G58" s="55" t="s">
        <v>72</v>
      </c>
      <c r="H58" s="55" t="s">
        <v>70</v>
      </c>
      <c r="I58" s="230" t="s">
        <v>1054</v>
      </c>
      <c r="J58" s="590" t="s">
        <v>1066</v>
      </c>
      <c r="K58" s="590" t="s">
        <v>1053</v>
      </c>
      <c r="L58" s="230" t="s">
        <v>1055</v>
      </c>
      <c r="M58" s="55">
        <v>3.3570000000000002</v>
      </c>
      <c r="N58" s="130">
        <v>10</v>
      </c>
      <c r="O58" s="239"/>
      <c r="P58" s="239"/>
      <c r="Q58" s="56"/>
      <c r="R58" s="57"/>
      <c r="S58" s="58"/>
      <c r="T58" s="59"/>
      <c r="U58" s="60"/>
      <c r="V58" s="61"/>
      <c r="W58" s="62"/>
      <c r="X58" s="63"/>
      <c r="Y58" s="64"/>
      <c r="Z58" s="65"/>
      <c r="AA58" s="66"/>
      <c r="AB58" s="103"/>
      <c r="AC58" s="103"/>
      <c r="AD58" s="220">
        <f t="shared" si="17"/>
        <v>0</v>
      </c>
      <c r="AE58" s="68">
        <f t="shared" si="52"/>
        <v>0</v>
      </c>
      <c r="AF58" s="69"/>
      <c r="AG58" s="69"/>
      <c r="AH58" s="70"/>
      <c r="AI58" s="69"/>
      <c r="AJ58" s="69"/>
      <c r="AK58" s="69"/>
      <c r="AL58" s="495"/>
      <c r="AM58" s="489"/>
      <c r="AN58" s="69">
        <v>149</v>
      </c>
      <c r="AO58" s="70"/>
      <c r="AP58" s="70"/>
      <c r="AQ58" s="70"/>
      <c r="AR58" s="69">
        <v>119</v>
      </c>
      <c r="AS58" s="69"/>
      <c r="AT58" s="493"/>
      <c r="AU58" s="494"/>
      <c r="AV58" s="490">
        <f t="shared" si="53"/>
        <v>119</v>
      </c>
      <c r="AW58" s="490">
        <f t="shared" si="54"/>
        <v>119</v>
      </c>
      <c r="AX58" s="71"/>
      <c r="AY58" s="72"/>
      <c r="AZ58" s="73"/>
      <c r="BA58" s="74"/>
      <c r="BB58" s="75"/>
      <c r="BC58" s="52">
        <f t="shared" si="55"/>
        <v>0</v>
      </c>
      <c r="BD58" s="51">
        <f t="shared" si="56"/>
        <v>0</v>
      </c>
      <c r="BE58" s="491">
        <f t="shared" si="57"/>
        <v>124.95</v>
      </c>
      <c r="BF58" s="248"/>
      <c r="BG58" s="217">
        <f t="shared" si="58"/>
        <v>0</v>
      </c>
      <c r="BH58" s="491">
        <f t="shared" si="59"/>
        <v>130.9</v>
      </c>
      <c r="BI58" s="103"/>
      <c r="BJ58" s="51">
        <f t="shared" si="60"/>
        <v>0</v>
      </c>
      <c r="BK58" s="491">
        <f t="shared" si="61"/>
        <v>136.85</v>
      </c>
      <c r="BL58" s="103"/>
      <c r="BM58" s="217">
        <f t="shared" si="62"/>
        <v>0</v>
      </c>
      <c r="BN58" s="491">
        <f t="shared" si="63"/>
        <v>142.79999999999998</v>
      </c>
      <c r="BO58" s="392">
        <f t="shared" si="64"/>
        <v>0</v>
      </c>
      <c r="BP58" s="217">
        <f t="shared" si="65"/>
        <v>0</v>
      </c>
      <c r="BQ58" s="51">
        <f t="shared" si="66"/>
        <v>0</v>
      </c>
      <c r="BR58" s="77">
        <v>482</v>
      </c>
    </row>
    <row r="59" spans="1:70" ht="12.75" customHeight="1" x14ac:dyDescent="0.15">
      <c r="A59" s="51" t="str">
        <f t="shared" si="51"/>
        <v>LA31117</v>
      </c>
      <c r="B59" s="131" t="s">
        <v>677</v>
      </c>
      <c r="C59" s="54" t="s">
        <v>659</v>
      </c>
      <c r="D59" s="126" t="s">
        <v>5</v>
      </c>
      <c r="E59" s="238"/>
      <c r="F59" s="55" t="s">
        <v>54</v>
      </c>
      <c r="G59" s="55" t="s">
        <v>83</v>
      </c>
      <c r="H59" s="55" t="s">
        <v>70</v>
      </c>
      <c r="I59" s="230" t="s">
        <v>1054</v>
      </c>
      <c r="J59" s="590" t="s">
        <v>1066</v>
      </c>
      <c r="K59" s="590" t="s">
        <v>1053</v>
      </c>
      <c r="L59" s="230" t="s">
        <v>1055</v>
      </c>
      <c r="M59" s="55">
        <v>4.7539999999999996</v>
      </c>
      <c r="N59" s="130">
        <v>5</v>
      </c>
      <c r="O59" s="239"/>
      <c r="P59" s="239"/>
      <c r="Q59" s="56"/>
      <c r="R59" s="57"/>
      <c r="S59" s="58"/>
      <c r="T59" s="59"/>
      <c r="U59" s="60"/>
      <c r="V59" s="61"/>
      <c r="W59" s="62"/>
      <c r="X59" s="63"/>
      <c r="Y59" s="64"/>
      <c r="Z59" s="65"/>
      <c r="AA59" s="66"/>
      <c r="AB59" s="103"/>
      <c r="AC59" s="103"/>
      <c r="AD59" s="220">
        <f t="shared" si="17"/>
        <v>0</v>
      </c>
      <c r="AE59" s="68">
        <f t="shared" si="52"/>
        <v>0</v>
      </c>
      <c r="AF59" s="69"/>
      <c r="AG59" s="69"/>
      <c r="AH59" s="70"/>
      <c r="AI59" s="69"/>
      <c r="AJ59" s="69"/>
      <c r="AK59" s="69"/>
      <c r="AL59" s="495"/>
      <c r="AM59" s="489"/>
      <c r="AN59" s="69">
        <v>149</v>
      </c>
      <c r="AO59" s="70"/>
      <c r="AP59" s="70"/>
      <c r="AQ59" s="70"/>
      <c r="AR59" s="69">
        <v>119</v>
      </c>
      <c r="AS59" s="69"/>
      <c r="AT59" s="493"/>
      <c r="AU59" s="494"/>
      <c r="AV59" s="490">
        <f t="shared" si="53"/>
        <v>119</v>
      </c>
      <c r="AW59" s="490">
        <f t="shared" si="54"/>
        <v>119</v>
      </c>
      <c r="AX59" s="71"/>
      <c r="AY59" s="72"/>
      <c r="AZ59" s="73"/>
      <c r="BA59" s="74"/>
      <c r="BB59" s="75"/>
      <c r="BC59" s="52">
        <f t="shared" si="55"/>
        <v>0</v>
      </c>
      <c r="BD59" s="51">
        <f t="shared" si="56"/>
        <v>0</v>
      </c>
      <c r="BE59" s="491">
        <f t="shared" si="57"/>
        <v>124.95</v>
      </c>
      <c r="BF59" s="248"/>
      <c r="BG59" s="217">
        <f t="shared" si="58"/>
        <v>0</v>
      </c>
      <c r="BH59" s="491">
        <f t="shared" si="59"/>
        <v>130.9</v>
      </c>
      <c r="BI59" s="103"/>
      <c r="BJ59" s="51">
        <f t="shared" si="60"/>
        <v>0</v>
      </c>
      <c r="BK59" s="491">
        <f t="shared" si="61"/>
        <v>136.85</v>
      </c>
      <c r="BL59" s="103"/>
      <c r="BM59" s="217">
        <f t="shared" si="62"/>
        <v>0</v>
      </c>
      <c r="BN59" s="491">
        <f t="shared" si="63"/>
        <v>142.79999999999998</v>
      </c>
      <c r="BO59" s="392">
        <f t="shared" si="64"/>
        <v>0</v>
      </c>
      <c r="BP59" s="217">
        <f t="shared" si="65"/>
        <v>0</v>
      </c>
      <c r="BQ59" s="51">
        <f t="shared" si="66"/>
        <v>0</v>
      </c>
      <c r="BR59" s="77">
        <v>1117</v>
      </c>
    </row>
    <row r="60" spans="1:70" ht="12.75" customHeight="1" x14ac:dyDescent="0.15">
      <c r="A60" s="51" t="str">
        <f t="shared" si="51"/>
        <v>LA31118</v>
      </c>
      <c r="B60" s="131" t="s">
        <v>677</v>
      </c>
      <c r="C60" s="54" t="s">
        <v>660</v>
      </c>
      <c r="D60" s="126" t="s">
        <v>5</v>
      </c>
      <c r="E60" s="238"/>
      <c r="F60" s="55" t="s">
        <v>54</v>
      </c>
      <c r="G60" s="55" t="s">
        <v>83</v>
      </c>
      <c r="H60" s="55" t="s">
        <v>70</v>
      </c>
      <c r="I60" s="230" t="s">
        <v>1054</v>
      </c>
      <c r="J60" s="590" t="s">
        <v>1066</v>
      </c>
      <c r="K60" s="590" t="s">
        <v>1053</v>
      </c>
      <c r="L60" s="230" t="s">
        <v>1055</v>
      </c>
      <c r="M60" s="55">
        <v>5.056</v>
      </c>
      <c r="N60" s="130">
        <v>5</v>
      </c>
      <c r="O60" s="239"/>
      <c r="P60" s="239"/>
      <c r="Q60" s="56"/>
      <c r="R60" s="57"/>
      <c r="S60" s="58"/>
      <c r="T60" s="59"/>
      <c r="U60" s="60"/>
      <c r="V60" s="61"/>
      <c r="W60" s="62"/>
      <c r="X60" s="63"/>
      <c r="Y60" s="64"/>
      <c r="Z60" s="65"/>
      <c r="AA60" s="66"/>
      <c r="AB60" s="103"/>
      <c r="AC60" s="103"/>
      <c r="AD60" s="220">
        <f t="shared" si="17"/>
        <v>0</v>
      </c>
      <c r="AE60" s="68">
        <f t="shared" si="52"/>
        <v>0</v>
      </c>
      <c r="AF60" s="69"/>
      <c r="AG60" s="69"/>
      <c r="AH60" s="70"/>
      <c r="AI60" s="69"/>
      <c r="AJ60" s="69"/>
      <c r="AK60" s="69"/>
      <c r="AL60" s="495"/>
      <c r="AM60" s="489"/>
      <c r="AN60" s="69">
        <v>149</v>
      </c>
      <c r="AO60" s="70"/>
      <c r="AP60" s="70"/>
      <c r="AQ60" s="70"/>
      <c r="AR60" s="69">
        <v>119</v>
      </c>
      <c r="AS60" s="69"/>
      <c r="AT60" s="493"/>
      <c r="AU60" s="494"/>
      <c r="AV60" s="490">
        <f t="shared" si="53"/>
        <v>119</v>
      </c>
      <c r="AW60" s="490">
        <f t="shared" si="54"/>
        <v>119</v>
      </c>
      <c r="AX60" s="71"/>
      <c r="AY60" s="72"/>
      <c r="AZ60" s="73"/>
      <c r="BA60" s="74"/>
      <c r="BB60" s="75"/>
      <c r="BC60" s="52">
        <f t="shared" si="55"/>
        <v>0</v>
      </c>
      <c r="BD60" s="51">
        <f t="shared" si="56"/>
        <v>0</v>
      </c>
      <c r="BE60" s="491">
        <f t="shared" si="57"/>
        <v>124.95</v>
      </c>
      <c r="BF60" s="248"/>
      <c r="BG60" s="217">
        <f t="shared" si="58"/>
        <v>0</v>
      </c>
      <c r="BH60" s="491">
        <f t="shared" si="59"/>
        <v>130.9</v>
      </c>
      <c r="BI60" s="103"/>
      <c r="BJ60" s="51">
        <f t="shared" si="60"/>
        <v>0</v>
      </c>
      <c r="BK60" s="491">
        <f t="shared" si="61"/>
        <v>136.85</v>
      </c>
      <c r="BL60" s="103"/>
      <c r="BM60" s="217">
        <f t="shared" si="62"/>
        <v>0</v>
      </c>
      <c r="BN60" s="491">
        <f t="shared" si="63"/>
        <v>142.79999999999998</v>
      </c>
      <c r="BO60" s="392">
        <f t="shared" si="64"/>
        <v>0</v>
      </c>
      <c r="BP60" s="217">
        <f t="shared" si="65"/>
        <v>0</v>
      </c>
      <c r="BQ60" s="51">
        <f t="shared" si="66"/>
        <v>0</v>
      </c>
      <c r="BR60" s="77">
        <v>1118</v>
      </c>
    </row>
    <row r="61" spans="1:70" ht="12.75" customHeight="1" x14ac:dyDescent="0.15">
      <c r="A61" s="51" t="str">
        <f t="shared" si="51"/>
        <v>LA31115</v>
      </c>
      <c r="B61" s="131" t="s">
        <v>677</v>
      </c>
      <c r="C61" s="54" t="s">
        <v>661</v>
      </c>
      <c r="D61" s="126" t="s">
        <v>5</v>
      </c>
      <c r="E61" s="238"/>
      <c r="F61" s="55" t="s">
        <v>54</v>
      </c>
      <c r="G61" s="55" t="s">
        <v>83</v>
      </c>
      <c r="H61" s="129" t="s">
        <v>70</v>
      </c>
      <c r="I61" s="230" t="s">
        <v>1054</v>
      </c>
      <c r="J61" s="590" t="s">
        <v>1066</v>
      </c>
      <c r="K61" s="590" t="s">
        <v>1053</v>
      </c>
      <c r="L61" s="230" t="s">
        <v>1055</v>
      </c>
      <c r="M61" s="129">
        <v>4.4450000000000003</v>
      </c>
      <c r="N61" s="130">
        <v>3</v>
      </c>
      <c r="O61" s="239"/>
      <c r="P61" s="239"/>
      <c r="Q61" s="56"/>
      <c r="R61" s="57"/>
      <c r="S61" s="58"/>
      <c r="T61" s="59"/>
      <c r="U61" s="60"/>
      <c r="V61" s="61"/>
      <c r="W61" s="62"/>
      <c r="X61" s="63"/>
      <c r="Y61" s="64"/>
      <c r="Z61" s="65"/>
      <c r="AA61" s="66"/>
      <c r="AB61" s="103"/>
      <c r="AC61" s="103"/>
      <c r="AD61" s="220">
        <f t="shared" si="17"/>
        <v>0</v>
      </c>
      <c r="AE61" s="68">
        <f t="shared" si="52"/>
        <v>0</v>
      </c>
      <c r="AF61" s="69"/>
      <c r="AG61" s="69"/>
      <c r="AH61" s="70"/>
      <c r="AI61" s="69"/>
      <c r="AJ61" s="69"/>
      <c r="AK61" s="69"/>
      <c r="AL61" s="495"/>
      <c r="AM61" s="489"/>
      <c r="AN61" s="69">
        <v>139</v>
      </c>
      <c r="AO61" s="70"/>
      <c r="AP61" s="70"/>
      <c r="AQ61" s="70"/>
      <c r="AR61" s="69">
        <v>114</v>
      </c>
      <c r="AS61" s="69"/>
      <c r="AT61" s="493"/>
      <c r="AU61" s="494"/>
      <c r="AV61" s="490">
        <f t="shared" si="53"/>
        <v>114</v>
      </c>
      <c r="AW61" s="490">
        <f t="shared" si="54"/>
        <v>114</v>
      </c>
      <c r="AX61" s="71"/>
      <c r="AY61" s="72"/>
      <c r="AZ61" s="73"/>
      <c r="BA61" s="74"/>
      <c r="BB61" s="75"/>
      <c r="BC61" s="52">
        <f t="shared" si="55"/>
        <v>0</v>
      </c>
      <c r="BD61" s="51">
        <f t="shared" si="56"/>
        <v>0</v>
      </c>
      <c r="BE61" s="491">
        <f t="shared" si="57"/>
        <v>119.7</v>
      </c>
      <c r="BF61" s="248"/>
      <c r="BG61" s="217">
        <f t="shared" si="58"/>
        <v>0</v>
      </c>
      <c r="BH61" s="491">
        <f t="shared" si="59"/>
        <v>125.4</v>
      </c>
      <c r="BI61" s="103"/>
      <c r="BJ61" s="51">
        <f t="shared" si="60"/>
        <v>0</v>
      </c>
      <c r="BK61" s="491">
        <f t="shared" si="61"/>
        <v>131.1</v>
      </c>
      <c r="BL61" s="103"/>
      <c r="BM61" s="217">
        <f t="shared" si="62"/>
        <v>0</v>
      </c>
      <c r="BN61" s="491">
        <f t="shared" si="63"/>
        <v>136.79999999999998</v>
      </c>
      <c r="BO61" s="392">
        <f t="shared" si="64"/>
        <v>0</v>
      </c>
      <c r="BP61" s="217">
        <f t="shared" si="65"/>
        <v>0</v>
      </c>
      <c r="BQ61" s="51">
        <f t="shared" si="66"/>
        <v>0</v>
      </c>
      <c r="BR61" s="77">
        <v>1115</v>
      </c>
    </row>
    <row r="62" spans="1:70" ht="12.75" customHeight="1" x14ac:dyDescent="0.15">
      <c r="A62" s="51" t="str">
        <f t="shared" si="51"/>
        <v>LA31116</v>
      </c>
      <c r="B62" s="131" t="s">
        <v>677</v>
      </c>
      <c r="C62" s="54" t="s">
        <v>662</v>
      </c>
      <c r="D62" s="126" t="s">
        <v>5</v>
      </c>
      <c r="E62" s="238"/>
      <c r="F62" s="55" t="s">
        <v>54</v>
      </c>
      <c r="G62" s="55" t="s">
        <v>83</v>
      </c>
      <c r="H62" s="55" t="s">
        <v>70</v>
      </c>
      <c r="I62" s="230" t="s">
        <v>1054</v>
      </c>
      <c r="J62" s="590" t="s">
        <v>1066</v>
      </c>
      <c r="K62" s="590" t="s">
        <v>1053</v>
      </c>
      <c r="L62" s="230" t="s">
        <v>1055</v>
      </c>
      <c r="M62" s="55">
        <v>4.5679999999999996</v>
      </c>
      <c r="N62" s="130">
        <v>3</v>
      </c>
      <c r="O62" s="239"/>
      <c r="P62" s="239"/>
      <c r="Q62" s="56"/>
      <c r="R62" s="57"/>
      <c r="S62" s="58"/>
      <c r="T62" s="59"/>
      <c r="U62" s="60"/>
      <c r="V62" s="61"/>
      <c r="W62" s="62"/>
      <c r="X62" s="63"/>
      <c r="Y62" s="64"/>
      <c r="Z62" s="65"/>
      <c r="AA62" s="66"/>
      <c r="AB62" s="103"/>
      <c r="AC62" s="103"/>
      <c r="AD62" s="220">
        <f t="shared" si="17"/>
        <v>0</v>
      </c>
      <c r="AE62" s="68">
        <f t="shared" si="52"/>
        <v>0</v>
      </c>
      <c r="AF62" s="69"/>
      <c r="AG62" s="69"/>
      <c r="AH62" s="70"/>
      <c r="AI62" s="69"/>
      <c r="AJ62" s="69"/>
      <c r="AK62" s="69"/>
      <c r="AL62" s="495"/>
      <c r="AM62" s="489"/>
      <c r="AN62" s="69">
        <v>149</v>
      </c>
      <c r="AO62" s="70"/>
      <c r="AP62" s="70"/>
      <c r="AQ62" s="70"/>
      <c r="AR62" s="69">
        <v>119</v>
      </c>
      <c r="AS62" s="69"/>
      <c r="AT62" s="493"/>
      <c r="AU62" s="494"/>
      <c r="AV62" s="490">
        <f t="shared" si="53"/>
        <v>119</v>
      </c>
      <c r="AW62" s="490">
        <f t="shared" si="54"/>
        <v>119</v>
      </c>
      <c r="AX62" s="71"/>
      <c r="AY62" s="72"/>
      <c r="AZ62" s="73"/>
      <c r="BA62" s="74"/>
      <c r="BB62" s="75"/>
      <c r="BC62" s="52">
        <f t="shared" si="55"/>
        <v>0</v>
      </c>
      <c r="BD62" s="51">
        <f t="shared" si="56"/>
        <v>0</v>
      </c>
      <c r="BE62" s="491">
        <f t="shared" si="57"/>
        <v>124.95</v>
      </c>
      <c r="BF62" s="248"/>
      <c r="BG62" s="217">
        <f t="shared" si="58"/>
        <v>0</v>
      </c>
      <c r="BH62" s="491">
        <f t="shared" si="59"/>
        <v>130.9</v>
      </c>
      <c r="BI62" s="103"/>
      <c r="BJ62" s="51">
        <f t="shared" si="60"/>
        <v>0</v>
      </c>
      <c r="BK62" s="491">
        <f t="shared" si="61"/>
        <v>136.85</v>
      </c>
      <c r="BL62" s="103"/>
      <c r="BM62" s="217">
        <f t="shared" si="62"/>
        <v>0</v>
      </c>
      <c r="BN62" s="491">
        <f t="shared" si="63"/>
        <v>142.79999999999998</v>
      </c>
      <c r="BO62" s="392">
        <f t="shared" si="64"/>
        <v>0</v>
      </c>
      <c r="BP62" s="217">
        <f t="shared" si="65"/>
        <v>0</v>
      </c>
      <c r="BQ62" s="51">
        <f t="shared" si="66"/>
        <v>0</v>
      </c>
      <c r="BR62" s="77">
        <v>1116</v>
      </c>
    </row>
    <row r="63" spans="1:70" ht="12.75" customHeight="1" x14ac:dyDescent="0.15">
      <c r="A63" s="51" t="str">
        <f t="shared" si="51"/>
        <v>LA30750</v>
      </c>
      <c r="B63" s="131" t="s">
        <v>677</v>
      </c>
      <c r="C63" s="54" t="s">
        <v>663</v>
      </c>
      <c r="D63" s="126" t="s">
        <v>5</v>
      </c>
      <c r="E63" s="238"/>
      <c r="F63" s="55" t="s">
        <v>54</v>
      </c>
      <c r="G63" s="55" t="s">
        <v>83</v>
      </c>
      <c r="H63" s="55" t="s">
        <v>70</v>
      </c>
      <c r="I63" s="230" t="s">
        <v>1054</v>
      </c>
      <c r="J63" s="590" t="s">
        <v>1066</v>
      </c>
      <c r="K63" s="590" t="s">
        <v>1053</v>
      </c>
      <c r="L63" s="230" t="s">
        <v>1055</v>
      </c>
      <c r="M63" s="55">
        <v>4.57</v>
      </c>
      <c r="N63" s="130">
        <v>5</v>
      </c>
      <c r="O63" s="239"/>
      <c r="P63" s="239"/>
      <c r="Q63" s="56"/>
      <c r="R63" s="57"/>
      <c r="S63" s="58"/>
      <c r="T63" s="59"/>
      <c r="U63" s="60"/>
      <c r="V63" s="61"/>
      <c r="W63" s="62"/>
      <c r="X63" s="63"/>
      <c r="Y63" s="64"/>
      <c r="Z63" s="65"/>
      <c r="AA63" s="66"/>
      <c r="AB63" s="103"/>
      <c r="AC63" s="103"/>
      <c r="AD63" s="220">
        <f t="shared" si="17"/>
        <v>0</v>
      </c>
      <c r="AE63" s="68">
        <f t="shared" si="52"/>
        <v>0</v>
      </c>
      <c r="AF63" s="69"/>
      <c r="AG63" s="69"/>
      <c r="AH63" s="70"/>
      <c r="AI63" s="69"/>
      <c r="AJ63" s="69"/>
      <c r="AK63" s="69"/>
      <c r="AL63" s="495"/>
      <c r="AM63" s="489"/>
      <c r="AN63" s="69">
        <v>149</v>
      </c>
      <c r="AO63" s="70"/>
      <c r="AP63" s="70"/>
      <c r="AQ63" s="70"/>
      <c r="AR63" s="69">
        <v>119</v>
      </c>
      <c r="AS63" s="69"/>
      <c r="AT63" s="493"/>
      <c r="AU63" s="494"/>
      <c r="AV63" s="490">
        <f t="shared" si="53"/>
        <v>119</v>
      </c>
      <c r="AW63" s="490">
        <f t="shared" si="54"/>
        <v>119</v>
      </c>
      <c r="AX63" s="71"/>
      <c r="AY63" s="72"/>
      <c r="AZ63" s="73"/>
      <c r="BA63" s="74"/>
      <c r="BB63" s="75"/>
      <c r="BC63" s="52">
        <f t="shared" si="55"/>
        <v>0</v>
      </c>
      <c r="BD63" s="51">
        <f t="shared" si="56"/>
        <v>0</v>
      </c>
      <c r="BE63" s="491">
        <f t="shared" si="57"/>
        <v>124.95</v>
      </c>
      <c r="BF63" s="248"/>
      <c r="BG63" s="217">
        <f t="shared" si="58"/>
        <v>0</v>
      </c>
      <c r="BH63" s="491">
        <f t="shared" si="59"/>
        <v>130.9</v>
      </c>
      <c r="BI63" s="103"/>
      <c r="BJ63" s="51">
        <f t="shared" si="60"/>
        <v>0</v>
      </c>
      <c r="BK63" s="491">
        <f t="shared" si="61"/>
        <v>136.85</v>
      </c>
      <c r="BL63" s="103"/>
      <c r="BM63" s="217">
        <f t="shared" si="62"/>
        <v>0</v>
      </c>
      <c r="BN63" s="491">
        <f t="shared" si="63"/>
        <v>142.79999999999998</v>
      </c>
      <c r="BO63" s="392">
        <f t="shared" si="64"/>
        <v>0</v>
      </c>
      <c r="BP63" s="217">
        <f t="shared" si="65"/>
        <v>0</v>
      </c>
      <c r="BQ63" s="51">
        <f t="shared" si="66"/>
        <v>0</v>
      </c>
      <c r="BR63" s="77">
        <v>750</v>
      </c>
    </row>
    <row r="64" spans="1:70" ht="12.75" customHeight="1" x14ac:dyDescent="0.15">
      <c r="A64" s="51" t="str">
        <f t="shared" si="51"/>
        <v>LA30753</v>
      </c>
      <c r="B64" s="131" t="s">
        <v>677</v>
      </c>
      <c r="C64" s="54" t="s">
        <v>664</v>
      </c>
      <c r="D64" s="126" t="s">
        <v>5</v>
      </c>
      <c r="E64" s="238"/>
      <c r="F64" s="55" t="s">
        <v>54</v>
      </c>
      <c r="G64" s="55" t="s">
        <v>95</v>
      </c>
      <c r="H64" s="55" t="s">
        <v>75</v>
      </c>
      <c r="I64" s="230" t="s">
        <v>1054</v>
      </c>
      <c r="J64" s="590" t="s">
        <v>1066</v>
      </c>
      <c r="K64" s="590" t="s">
        <v>1053</v>
      </c>
      <c r="L64" s="230" t="s">
        <v>1055</v>
      </c>
      <c r="M64" s="55">
        <v>5.5</v>
      </c>
      <c r="N64" s="130">
        <v>2</v>
      </c>
      <c r="O64" s="239"/>
      <c r="P64" s="239"/>
      <c r="Q64" s="56"/>
      <c r="R64" s="57"/>
      <c r="S64" s="58"/>
      <c r="T64" s="59"/>
      <c r="U64" s="60"/>
      <c r="V64" s="61"/>
      <c r="W64" s="62"/>
      <c r="X64" s="63"/>
      <c r="Y64" s="64"/>
      <c r="Z64" s="65"/>
      <c r="AA64" s="66"/>
      <c r="AB64" s="103"/>
      <c r="AC64" s="103"/>
      <c r="AD64" s="220">
        <f t="shared" si="17"/>
        <v>0</v>
      </c>
      <c r="AE64" s="68">
        <f t="shared" si="52"/>
        <v>0</v>
      </c>
      <c r="AF64" s="69"/>
      <c r="AG64" s="69"/>
      <c r="AH64" s="70"/>
      <c r="AI64" s="69"/>
      <c r="AJ64" s="69"/>
      <c r="AK64" s="69"/>
      <c r="AL64" s="495"/>
      <c r="AM64" s="489"/>
      <c r="AN64" s="69">
        <v>159</v>
      </c>
      <c r="AO64" s="70"/>
      <c r="AP64" s="70"/>
      <c r="AQ64" s="70"/>
      <c r="AR64" s="69">
        <v>129</v>
      </c>
      <c r="AS64" s="69"/>
      <c r="AT64" s="493"/>
      <c r="AU64" s="494"/>
      <c r="AV64" s="490">
        <f t="shared" si="53"/>
        <v>129</v>
      </c>
      <c r="AW64" s="490">
        <f t="shared" si="54"/>
        <v>129</v>
      </c>
      <c r="AX64" s="71"/>
      <c r="AY64" s="72"/>
      <c r="AZ64" s="73"/>
      <c r="BA64" s="74"/>
      <c r="BB64" s="75"/>
      <c r="BC64" s="52">
        <f t="shared" si="55"/>
        <v>0</v>
      </c>
      <c r="BD64" s="51">
        <f t="shared" si="56"/>
        <v>0</v>
      </c>
      <c r="BE64" s="491">
        <f t="shared" si="57"/>
        <v>135.45000000000002</v>
      </c>
      <c r="BF64" s="248"/>
      <c r="BG64" s="217">
        <f t="shared" si="58"/>
        <v>0</v>
      </c>
      <c r="BH64" s="491">
        <f t="shared" si="59"/>
        <v>141.9</v>
      </c>
      <c r="BI64" s="103"/>
      <c r="BJ64" s="51">
        <f t="shared" si="60"/>
        <v>0</v>
      </c>
      <c r="BK64" s="491">
        <f t="shared" si="61"/>
        <v>148.35</v>
      </c>
      <c r="BL64" s="103"/>
      <c r="BM64" s="217">
        <f t="shared" si="62"/>
        <v>0</v>
      </c>
      <c r="BN64" s="491">
        <f t="shared" si="63"/>
        <v>154.79999999999998</v>
      </c>
      <c r="BO64" s="392">
        <f t="shared" si="64"/>
        <v>0</v>
      </c>
      <c r="BP64" s="217">
        <f t="shared" si="65"/>
        <v>0</v>
      </c>
      <c r="BQ64" s="51">
        <f t="shared" si="66"/>
        <v>0</v>
      </c>
      <c r="BR64" s="77">
        <v>753</v>
      </c>
    </row>
    <row r="65" spans="1:70" ht="12" customHeight="1" x14ac:dyDescent="0.15">
      <c r="A65" s="51" t="str">
        <f t="shared" si="51"/>
        <v>LA30754</v>
      </c>
      <c r="B65" s="131" t="s">
        <v>677</v>
      </c>
      <c r="C65" s="54" t="s">
        <v>665</v>
      </c>
      <c r="D65" s="126" t="s">
        <v>5</v>
      </c>
      <c r="E65" s="238"/>
      <c r="F65" s="55" t="s">
        <v>54</v>
      </c>
      <c r="G65" s="55" t="s">
        <v>95</v>
      </c>
      <c r="H65" s="55" t="s">
        <v>70</v>
      </c>
      <c r="I65" s="230" t="s">
        <v>1054</v>
      </c>
      <c r="J65" s="590" t="s">
        <v>1066</v>
      </c>
      <c r="K65" s="590" t="s">
        <v>1053</v>
      </c>
      <c r="L65" s="230" t="s">
        <v>1055</v>
      </c>
      <c r="M65" s="55">
        <v>3.8</v>
      </c>
      <c r="N65" s="130">
        <v>2</v>
      </c>
      <c r="O65" s="239"/>
      <c r="P65" s="239"/>
      <c r="Q65" s="56"/>
      <c r="R65" s="57"/>
      <c r="S65" s="58"/>
      <c r="T65" s="59"/>
      <c r="U65" s="60"/>
      <c r="V65" s="61"/>
      <c r="W65" s="62"/>
      <c r="X65" s="63"/>
      <c r="Y65" s="64"/>
      <c r="Z65" s="65"/>
      <c r="AA65" s="66"/>
      <c r="AB65" s="103"/>
      <c r="AC65" s="103"/>
      <c r="AD65" s="220">
        <f t="shared" si="17"/>
        <v>0</v>
      </c>
      <c r="AE65" s="68">
        <f t="shared" si="52"/>
        <v>0</v>
      </c>
      <c r="AF65" s="69"/>
      <c r="AG65" s="69"/>
      <c r="AH65" s="70"/>
      <c r="AI65" s="69"/>
      <c r="AJ65" s="69"/>
      <c r="AK65" s="69"/>
      <c r="AL65" s="495"/>
      <c r="AM65" s="489"/>
      <c r="AN65" s="69">
        <v>134</v>
      </c>
      <c r="AO65" s="70"/>
      <c r="AP65" s="70"/>
      <c r="AQ65" s="70"/>
      <c r="AR65" s="69">
        <v>109</v>
      </c>
      <c r="AS65" s="69"/>
      <c r="AT65" s="493"/>
      <c r="AU65" s="494"/>
      <c r="AV65" s="490">
        <f t="shared" si="53"/>
        <v>109</v>
      </c>
      <c r="AW65" s="490">
        <f t="shared" si="54"/>
        <v>109</v>
      </c>
      <c r="AX65" s="71"/>
      <c r="AY65" s="72"/>
      <c r="AZ65" s="73"/>
      <c r="BA65" s="74"/>
      <c r="BB65" s="75"/>
      <c r="BC65" s="52">
        <f t="shared" si="55"/>
        <v>0</v>
      </c>
      <c r="BD65" s="51">
        <f t="shared" si="56"/>
        <v>0</v>
      </c>
      <c r="BE65" s="491">
        <f t="shared" si="57"/>
        <v>114.45</v>
      </c>
      <c r="BF65" s="248"/>
      <c r="BG65" s="217">
        <f t="shared" si="58"/>
        <v>0</v>
      </c>
      <c r="BH65" s="491">
        <f t="shared" si="59"/>
        <v>119.9</v>
      </c>
      <c r="BI65" s="103"/>
      <c r="BJ65" s="51">
        <f t="shared" si="60"/>
        <v>0</v>
      </c>
      <c r="BK65" s="491">
        <f t="shared" si="61"/>
        <v>125.35</v>
      </c>
      <c r="BL65" s="103"/>
      <c r="BM65" s="217">
        <f t="shared" si="62"/>
        <v>0</v>
      </c>
      <c r="BN65" s="491">
        <f t="shared" si="63"/>
        <v>130.79999999999998</v>
      </c>
      <c r="BO65" s="392">
        <f t="shared" si="64"/>
        <v>0</v>
      </c>
      <c r="BP65" s="217">
        <f t="shared" si="65"/>
        <v>0</v>
      </c>
      <c r="BQ65" s="51">
        <f t="shared" si="66"/>
        <v>0</v>
      </c>
      <c r="BR65" s="77">
        <v>754</v>
      </c>
    </row>
    <row r="66" spans="1:70" ht="12.75" customHeight="1" x14ac:dyDescent="0.15">
      <c r="A66" s="51" t="str">
        <f t="shared" si="51"/>
        <v>LA30898</v>
      </c>
      <c r="B66" s="90" t="s">
        <v>677</v>
      </c>
      <c r="C66" s="90" t="s">
        <v>691</v>
      </c>
      <c r="D66" s="90" t="s">
        <v>61</v>
      </c>
      <c r="E66" s="253"/>
      <c r="F66" s="129" t="s">
        <v>321</v>
      </c>
      <c r="G66" s="596" t="s">
        <v>1155</v>
      </c>
      <c r="H66" s="55" t="s">
        <v>70</v>
      </c>
      <c r="I66" s="230" t="s">
        <v>1054</v>
      </c>
      <c r="J66" s="590" t="s">
        <v>1066</v>
      </c>
      <c r="K66" s="590" t="s">
        <v>1053</v>
      </c>
      <c r="L66" s="230" t="s">
        <v>1055</v>
      </c>
      <c r="M66" s="55">
        <v>3</v>
      </c>
      <c r="N66" s="130">
        <v>1</v>
      </c>
      <c r="O66" s="239"/>
      <c r="P66" s="239"/>
      <c r="Q66" s="56"/>
      <c r="R66" s="57"/>
      <c r="S66" s="58"/>
      <c r="T66" s="59"/>
      <c r="U66" s="60"/>
      <c r="V66" s="61"/>
      <c r="W66" s="62"/>
      <c r="X66" s="63"/>
      <c r="Y66" s="64"/>
      <c r="Z66" s="65"/>
      <c r="AA66" s="66"/>
      <c r="AB66" s="103"/>
      <c r="AC66" s="103"/>
      <c r="AD66" s="220">
        <f t="shared" si="17"/>
        <v>0</v>
      </c>
      <c r="AE66" s="68">
        <f t="shared" si="52"/>
        <v>0</v>
      </c>
      <c r="AF66" s="69"/>
      <c r="AG66" s="69"/>
      <c r="AH66" s="70"/>
      <c r="AI66" s="69"/>
      <c r="AJ66" s="69"/>
      <c r="AK66" s="69"/>
      <c r="AL66" s="495"/>
      <c r="AM66" s="489"/>
      <c r="AN66" s="69">
        <v>234</v>
      </c>
      <c r="AO66" s="70"/>
      <c r="AP66" s="70"/>
      <c r="AQ66" s="70"/>
      <c r="AR66" s="69">
        <v>189</v>
      </c>
      <c r="AS66" s="69"/>
      <c r="AT66" s="493"/>
      <c r="AU66" s="494"/>
      <c r="AV66" s="490">
        <f t="shared" si="53"/>
        <v>189</v>
      </c>
      <c r="AW66" s="490">
        <f t="shared" si="54"/>
        <v>189</v>
      </c>
      <c r="AX66" s="71"/>
      <c r="AY66" s="72"/>
      <c r="AZ66" s="73"/>
      <c r="BA66" s="74"/>
      <c r="BB66" s="75"/>
      <c r="BC66" s="52">
        <f t="shared" si="55"/>
        <v>0</v>
      </c>
      <c r="BD66" s="51">
        <f t="shared" si="56"/>
        <v>0</v>
      </c>
      <c r="BE66" s="491">
        <f t="shared" si="57"/>
        <v>198.45000000000002</v>
      </c>
      <c r="BF66" s="248"/>
      <c r="BG66" s="217">
        <f t="shared" si="58"/>
        <v>0</v>
      </c>
      <c r="BH66" s="491">
        <f t="shared" si="59"/>
        <v>207.9</v>
      </c>
      <c r="BI66" s="395"/>
      <c r="BJ66" s="51">
        <f t="shared" si="60"/>
        <v>0</v>
      </c>
      <c r="BK66" s="491">
        <f t="shared" si="61"/>
        <v>217.35</v>
      </c>
      <c r="BL66" s="395"/>
      <c r="BM66" s="217">
        <f t="shared" si="62"/>
        <v>0</v>
      </c>
      <c r="BN66" s="491">
        <f t="shared" si="63"/>
        <v>226.79999999999998</v>
      </c>
      <c r="BO66" s="392">
        <f t="shared" si="64"/>
        <v>0</v>
      </c>
      <c r="BP66" s="217">
        <f t="shared" si="65"/>
        <v>0</v>
      </c>
      <c r="BQ66" s="51">
        <f t="shared" si="66"/>
        <v>0</v>
      </c>
      <c r="BR66" s="77">
        <v>898</v>
      </c>
    </row>
    <row r="67" spans="1:70" ht="12.75" customHeight="1" x14ac:dyDescent="0.15">
      <c r="A67" s="51" t="str">
        <f t="shared" si="51"/>
        <v>LA31399</v>
      </c>
      <c r="B67" s="90" t="s">
        <v>677</v>
      </c>
      <c r="C67" s="90" t="s">
        <v>692</v>
      </c>
      <c r="D67" s="90" t="s">
        <v>61</v>
      </c>
      <c r="E67" s="253"/>
      <c r="F67" s="129" t="s">
        <v>321</v>
      </c>
      <c r="G67" s="596" t="s">
        <v>1156</v>
      </c>
      <c r="H67" s="55" t="s">
        <v>70</v>
      </c>
      <c r="I67" s="230" t="s">
        <v>1054</v>
      </c>
      <c r="J67" s="590" t="s">
        <v>1066</v>
      </c>
      <c r="K67" s="590" t="s">
        <v>1053</v>
      </c>
      <c r="L67" s="230" t="s">
        <v>1055</v>
      </c>
      <c r="M67" s="55">
        <v>3</v>
      </c>
      <c r="N67" s="130">
        <v>1</v>
      </c>
      <c r="O67" s="239"/>
      <c r="P67" s="239"/>
      <c r="Q67" s="56"/>
      <c r="R67" s="57"/>
      <c r="S67" s="58"/>
      <c r="T67" s="59"/>
      <c r="U67" s="60"/>
      <c r="V67" s="61"/>
      <c r="W67" s="62"/>
      <c r="X67" s="63"/>
      <c r="Y67" s="64"/>
      <c r="Z67" s="65"/>
      <c r="AA67" s="66"/>
      <c r="AB67" s="103"/>
      <c r="AC67" s="103"/>
      <c r="AD67" s="220">
        <f t="shared" si="17"/>
        <v>0</v>
      </c>
      <c r="AE67" s="68">
        <f t="shared" si="52"/>
        <v>0</v>
      </c>
      <c r="AF67" s="69"/>
      <c r="AG67" s="69"/>
      <c r="AH67" s="70"/>
      <c r="AI67" s="69"/>
      <c r="AJ67" s="69"/>
      <c r="AK67" s="69"/>
      <c r="AL67" s="495"/>
      <c r="AM67" s="489"/>
      <c r="AN67" s="69">
        <v>234</v>
      </c>
      <c r="AO67" s="70"/>
      <c r="AP67" s="70"/>
      <c r="AQ67" s="70"/>
      <c r="AR67" s="69">
        <v>189</v>
      </c>
      <c r="AS67" s="69"/>
      <c r="AT67" s="493"/>
      <c r="AU67" s="494"/>
      <c r="AV67" s="490">
        <f t="shared" si="53"/>
        <v>189</v>
      </c>
      <c r="AW67" s="490">
        <f t="shared" si="54"/>
        <v>189</v>
      </c>
      <c r="AX67" s="71"/>
      <c r="AY67" s="72"/>
      <c r="AZ67" s="73"/>
      <c r="BA67" s="74"/>
      <c r="BB67" s="75"/>
      <c r="BC67" s="52">
        <f t="shared" si="55"/>
        <v>0</v>
      </c>
      <c r="BD67" s="51">
        <f t="shared" si="56"/>
        <v>0</v>
      </c>
      <c r="BE67" s="491">
        <f t="shared" si="57"/>
        <v>198.45000000000002</v>
      </c>
      <c r="BF67" s="248"/>
      <c r="BG67" s="217">
        <f t="shared" si="58"/>
        <v>0</v>
      </c>
      <c r="BH67" s="491">
        <f t="shared" si="59"/>
        <v>207.9</v>
      </c>
      <c r="BI67" s="395"/>
      <c r="BJ67" s="51">
        <f t="shared" si="60"/>
        <v>0</v>
      </c>
      <c r="BK67" s="491">
        <f t="shared" si="61"/>
        <v>217.35</v>
      </c>
      <c r="BL67" s="395"/>
      <c r="BM67" s="217">
        <f t="shared" si="62"/>
        <v>0</v>
      </c>
      <c r="BN67" s="491">
        <f t="shared" si="63"/>
        <v>226.79999999999998</v>
      </c>
      <c r="BO67" s="392">
        <f t="shared" si="64"/>
        <v>0</v>
      </c>
      <c r="BP67" s="217">
        <f t="shared" si="65"/>
        <v>0</v>
      </c>
      <c r="BQ67" s="51">
        <f t="shared" si="66"/>
        <v>0</v>
      </c>
      <c r="BR67" s="77">
        <v>1399</v>
      </c>
    </row>
    <row r="68" spans="1:70" ht="17" x14ac:dyDescent="0.2">
      <c r="A68" s="235"/>
      <c r="B68" s="235"/>
      <c r="C68" s="293" t="s">
        <v>378</v>
      </c>
      <c r="D68" s="235"/>
      <c r="E68" s="235"/>
      <c r="F68" s="235"/>
      <c r="G68" s="235"/>
      <c r="H68" s="235"/>
      <c r="I68" s="235"/>
      <c r="J68" s="235"/>
      <c r="K68" s="235"/>
      <c r="L68" s="235"/>
      <c r="M68" s="235"/>
      <c r="N68" s="235"/>
      <c r="O68" s="235"/>
      <c r="P68" s="235"/>
      <c r="Q68" s="236"/>
      <c r="R68" s="236"/>
      <c r="S68" s="236"/>
      <c r="T68" s="236"/>
      <c r="U68" s="236"/>
      <c r="V68" s="236"/>
      <c r="W68" s="236"/>
      <c r="X68" s="236"/>
      <c r="Y68" s="236"/>
      <c r="Z68" s="236"/>
      <c r="AA68" s="236"/>
      <c r="AB68" s="236"/>
      <c r="AC68" s="236"/>
      <c r="AD68" s="127"/>
      <c r="AE68" s="235"/>
      <c r="AF68" s="235"/>
      <c r="AG68" s="235"/>
      <c r="AH68" s="235"/>
      <c r="AI68" s="235"/>
      <c r="AJ68" s="235"/>
      <c r="AK68" s="127"/>
      <c r="AL68" s="127"/>
      <c r="AM68" s="127"/>
      <c r="AN68" s="127"/>
      <c r="AO68" s="127"/>
      <c r="AP68" s="127"/>
      <c r="AQ68" s="127"/>
      <c r="AR68" s="235"/>
      <c r="AS68" s="235"/>
      <c r="AT68" s="235"/>
      <c r="AU68" s="235"/>
      <c r="AV68" s="235"/>
      <c r="AW68" s="235"/>
      <c r="AX68" s="236"/>
      <c r="AY68" s="236"/>
      <c r="AZ68" s="236"/>
      <c r="BA68" s="236"/>
      <c r="BB68" s="236"/>
      <c r="BC68" s="235"/>
      <c r="BD68" s="235"/>
      <c r="BE68" s="235"/>
      <c r="BF68" s="235"/>
      <c r="BG68" s="235"/>
      <c r="BH68" s="236"/>
      <c r="BI68" s="235"/>
      <c r="BJ68" s="235"/>
      <c r="BK68" s="235"/>
      <c r="BL68" s="235"/>
      <c r="BM68" s="235"/>
      <c r="BN68" s="235"/>
      <c r="BO68" s="235"/>
      <c r="BP68" s="235"/>
      <c r="BQ68" s="235"/>
      <c r="BR68" s="237"/>
    </row>
    <row r="69" spans="1:70" ht="12.75" customHeight="1" x14ac:dyDescent="0.15">
      <c r="A69" s="217" t="str">
        <f t="shared" ref="A69:A78" si="67">"LA3"&amp;REPT(0,4-LEN(BR69))&amp;BR69</f>
        <v>LA31798</v>
      </c>
      <c r="B69" s="238" t="s">
        <v>378</v>
      </c>
      <c r="C69" s="238" t="s">
        <v>379</v>
      </c>
      <c r="D69" s="238" t="s">
        <v>5</v>
      </c>
      <c r="E69" s="238"/>
      <c r="F69" s="219" t="s">
        <v>55</v>
      </c>
      <c r="G69" s="219" t="s">
        <v>63</v>
      </c>
      <c r="H69" s="219" t="s">
        <v>70</v>
      </c>
      <c r="I69" s="230" t="s">
        <v>1054</v>
      </c>
      <c r="J69" s="590" t="s">
        <v>1064</v>
      </c>
      <c r="K69" s="590" t="s">
        <v>1053</v>
      </c>
      <c r="L69" s="230" t="s">
        <v>1055</v>
      </c>
      <c r="M69" s="219">
        <v>2.222</v>
      </c>
      <c r="N69" s="239">
        <v>10</v>
      </c>
      <c r="O69" s="239"/>
      <c r="P69" s="239"/>
      <c r="Q69" s="231"/>
      <c r="R69" s="232"/>
      <c r="S69" s="203"/>
      <c r="T69" s="204"/>
      <c r="U69" s="233"/>
      <c r="V69" s="206"/>
      <c r="W69" s="207"/>
      <c r="X69" s="208"/>
      <c r="Y69" s="209"/>
      <c r="Z69" s="210"/>
      <c r="AA69" s="234"/>
      <c r="AB69" s="103"/>
      <c r="AC69" s="103"/>
      <c r="AD69" s="220">
        <f t="shared" si="17"/>
        <v>0</v>
      </c>
      <c r="AE69" s="221">
        <f t="shared" ref="AE69:AE78" si="68">N69*AD69</f>
        <v>0</v>
      </c>
      <c r="AF69" s="69"/>
      <c r="AG69" s="69"/>
      <c r="AH69" s="70"/>
      <c r="AI69" s="69"/>
      <c r="AJ69" s="69"/>
      <c r="AK69" s="69"/>
      <c r="AL69" s="495"/>
      <c r="AM69" s="489"/>
      <c r="AN69" s="69">
        <v>109</v>
      </c>
      <c r="AO69" s="70"/>
      <c r="AP69" s="70"/>
      <c r="AQ69" s="70"/>
      <c r="AR69" s="69">
        <v>89</v>
      </c>
      <c r="AS69" s="69"/>
      <c r="AT69" s="489"/>
      <c r="AU69" s="490"/>
      <c r="AV69" s="490">
        <f t="shared" ref="AV69:AV78" si="69">IF(OrderFormType="Wholesale",CEILING(AR69*ExchRate,ExchRateRoundUpTo),CEILING(AN69*ExchRate,ExchRateRoundUpTo)/1.22)</f>
        <v>89</v>
      </c>
      <c r="AW69" s="490">
        <f t="shared" ref="AW69:AW78" si="70">AV69*(1+AO69+AP69)</f>
        <v>89</v>
      </c>
      <c r="AX69" s="240"/>
      <c r="AY69" s="241"/>
      <c r="AZ69" s="242"/>
      <c r="BA69" s="243"/>
      <c r="BB69" s="244"/>
      <c r="BC69" s="245">
        <f t="shared" ref="BC69:BC78" si="71">SUM(AX69:BB69)</f>
        <v>0</v>
      </c>
      <c r="BD69" s="217">
        <f t="shared" ref="BD69:BD78" si="72">N69*BC69</f>
        <v>0</v>
      </c>
      <c r="BE69" s="491">
        <f t="shared" ref="BE69:BE78" si="73">AV69*(1.05+AO69+AP69)</f>
        <v>93.45</v>
      </c>
      <c r="BF69" s="248"/>
      <c r="BG69" s="217">
        <f t="shared" ref="BG69:BG78" si="74">$N69*BF69</f>
        <v>0</v>
      </c>
      <c r="BH69" s="491">
        <f t="shared" ref="BH69:BH78" si="75">$AV69*(1.1+$AO69+$AP69)</f>
        <v>97.9</v>
      </c>
      <c r="BI69" s="246"/>
      <c r="BJ69" s="217">
        <f t="shared" ref="BJ69:BJ78" si="76">N69*BI69</f>
        <v>0</v>
      </c>
      <c r="BK69" s="491">
        <f t="shared" ref="BK69:BK78" si="77">AV69*(1.15+AO69+AP69)</f>
        <v>102.35</v>
      </c>
      <c r="BL69" s="246"/>
      <c r="BM69" s="217">
        <f t="shared" ref="BM69:BM78" si="78">N69*BL69</f>
        <v>0</v>
      </c>
      <c r="BN69" s="491">
        <f t="shared" ref="BN69:BN78" si="79">AV69*(1.2+AO69+AP69)</f>
        <v>106.8</v>
      </c>
      <c r="BO69" s="392">
        <f t="shared" ref="BO69:BO78" si="80">(AD69*AW69)+(BC69*BE69)+(BF69*BH69)+(BI69*BK69)+(BL69*BN69)</f>
        <v>0</v>
      </c>
      <c r="BP69" s="217">
        <f t="shared" ref="BP69:BP78" si="81">AD69+BC69+BF69+BI69+BL69</f>
        <v>0</v>
      </c>
      <c r="BQ69" s="217">
        <f t="shared" ref="BQ69:BQ78" si="82">N69*BP69</f>
        <v>0</v>
      </c>
      <c r="BR69" s="222">
        <v>1798</v>
      </c>
    </row>
    <row r="70" spans="1:70" ht="12.75" customHeight="1" x14ac:dyDescent="0.15">
      <c r="A70" s="217" t="str">
        <f t="shared" si="67"/>
        <v>LA31791</v>
      </c>
      <c r="B70" s="238" t="s">
        <v>378</v>
      </c>
      <c r="C70" s="238" t="s">
        <v>380</v>
      </c>
      <c r="D70" s="238" t="s">
        <v>5</v>
      </c>
      <c r="E70" s="238"/>
      <c r="F70" s="219" t="s">
        <v>55</v>
      </c>
      <c r="G70" s="219" t="s">
        <v>72</v>
      </c>
      <c r="H70" s="219" t="s">
        <v>70</v>
      </c>
      <c r="I70" s="230" t="s">
        <v>1054</v>
      </c>
      <c r="J70" s="590" t="s">
        <v>1064</v>
      </c>
      <c r="K70" s="590" t="s">
        <v>1053</v>
      </c>
      <c r="L70" s="230" t="s">
        <v>1055</v>
      </c>
      <c r="M70" s="219">
        <v>5.6859999999999999</v>
      </c>
      <c r="N70" s="239">
        <v>4</v>
      </c>
      <c r="O70" s="239"/>
      <c r="P70" s="239"/>
      <c r="Q70" s="231"/>
      <c r="R70" s="232"/>
      <c r="S70" s="203"/>
      <c r="T70" s="204"/>
      <c r="U70" s="233"/>
      <c r="V70" s="206"/>
      <c r="W70" s="207"/>
      <c r="X70" s="208"/>
      <c r="Y70" s="209"/>
      <c r="Z70" s="210"/>
      <c r="AA70" s="234"/>
      <c r="AB70" s="103"/>
      <c r="AC70" s="103"/>
      <c r="AD70" s="220">
        <f t="shared" si="17"/>
        <v>0</v>
      </c>
      <c r="AE70" s="221">
        <f t="shared" si="68"/>
        <v>0</v>
      </c>
      <c r="AF70" s="69"/>
      <c r="AG70" s="69"/>
      <c r="AH70" s="70"/>
      <c r="AI70" s="69"/>
      <c r="AJ70" s="69"/>
      <c r="AK70" s="69"/>
      <c r="AL70" s="495"/>
      <c r="AM70" s="489"/>
      <c r="AN70" s="69">
        <v>149</v>
      </c>
      <c r="AO70" s="70"/>
      <c r="AP70" s="70"/>
      <c r="AQ70" s="70"/>
      <c r="AR70" s="69">
        <v>119</v>
      </c>
      <c r="AS70" s="69"/>
      <c r="AT70" s="489"/>
      <c r="AU70" s="490"/>
      <c r="AV70" s="490">
        <f t="shared" si="69"/>
        <v>119</v>
      </c>
      <c r="AW70" s="490">
        <f t="shared" si="70"/>
        <v>119</v>
      </c>
      <c r="AX70" s="240"/>
      <c r="AY70" s="241"/>
      <c r="AZ70" s="242"/>
      <c r="BA70" s="243"/>
      <c r="BB70" s="244"/>
      <c r="BC70" s="245">
        <f t="shared" si="71"/>
        <v>0</v>
      </c>
      <c r="BD70" s="217">
        <f t="shared" si="72"/>
        <v>0</v>
      </c>
      <c r="BE70" s="491">
        <f t="shared" si="73"/>
        <v>124.95</v>
      </c>
      <c r="BF70" s="248"/>
      <c r="BG70" s="217">
        <f t="shared" si="74"/>
        <v>0</v>
      </c>
      <c r="BH70" s="491">
        <f t="shared" si="75"/>
        <v>130.9</v>
      </c>
      <c r="BI70" s="246"/>
      <c r="BJ70" s="217">
        <f t="shared" si="76"/>
        <v>0</v>
      </c>
      <c r="BK70" s="491">
        <f t="shared" si="77"/>
        <v>136.85</v>
      </c>
      <c r="BL70" s="246"/>
      <c r="BM70" s="217">
        <f t="shared" si="78"/>
        <v>0</v>
      </c>
      <c r="BN70" s="491">
        <f t="shared" si="79"/>
        <v>142.79999999999998</v>
      </c>
      <c r="BO70" s="392">
        <f t="shared" si="80"/>
        <v>0</v>
      </c>
      <c r="BP70" s="217">
        <f t="shared" si="81"/>
        <v>0</v>
      </c>
      <c r="BQ70" s="217">
        <f t="shared" si="82"/>
        <v>0</v>
      </c>
      <c r="BR70" s="222">
        <v>1791</v>
      </c>
    </row>
    <row r="71" spans="1:70" ht="12.75" customHeight="1" x14ac:dyDescent="0.15">
      <c r="A71" s="217" t="str">
        <f t="shared" si="67"/>
        <v>LA31792</v>
      </c>
      <c r="B71" s="238" t="s">
        <v>378</v>
      </c>
      <c r="C71" s="238" t="s">
        <v>381</v>
      </c>
      <c r="D71" s="238" t="s">
        <v>5</v>
      </c>
      <c r="E71" s="238"/>
      <c r="F71" s="219" t="s">
        <v>55</v>
      </c>
      <c r="G71" s="219" t="s">
        <v>72</v>
      </c>
      <c r="H71" s="219" t="s">
        <v>70</v>
      </c>
      <c r="I71" s="230" t="s">
        <v>1054</v>
      </c>
      <c r="J71" s="590" t="s">
        <v>1064</v>
      </c>
      <c r="K71" s="590" t="s">
        <v>1053</v>
      </c>
      <c r="L71" s="230" t="s">
        <v>1055</v>
      </c>
      <c r="M71" s="219">
        <v>3.72</v>
      </c>
      <c r="N71" s="239">
        <v>2</v>
      </c>
      <c r="O71" s="239"/>
      <c r="P71" s="239"/>
      <c r="Q71" s="231"/>
      <c r="R71" s="232"/>
      <c r="S71" s="203"/>
      <c r="T71" s="204"/>
      <c r="U71" s="233"/>
      <c r="V71" s="206"/>
      <c r="W71" s="207"/>
      <c r="X71" s="208"/>
      <c r="Y71" s="209"/>
      <c r="Z71" s="210"/>
      <c r="AA71" s="234"/>
      <c r="AB71" s="103"/>
      <c r="AC71" s="103"/>
      <c r="AD71" s="220">
        <f t="shared" si="17"/>
        <v>0</v>
      </c>
      <c r="AE71" s="221">
        <f t="shared" si="68"/>
        <v>0</v>
      </c>
      <c r="AF71" s="69"/>
      <c r="AG71" s="69"/>
      <c r="AH71" s="70"/>
      <c r="AI71" s="69"/>
      <c r="AJ71" s="69"/>
      <c r="AK71" s="69"/>
      <c r="AL71" s="495"/>
      <c r="AM71" s="489"/>
      <c r="AN71" s="69">
        <v>134</v>
      </c>
      <c r="AO71" s="70"/>
      <c r="AP71" s="70"/>
      <c r="AQ71" s="70"/>
      <c r="AR71" s="69">
        <v>109</v>
      </c>
      <c r="AS71" s="69"/>
      <c r="AT71" s="489"/>
      <c r="AU71" s="490"/>
      <c r="AV71" s="490">
        <f t="shared" si="69"/>
        <v>109</v>
      </c>
      <c r="AW71" s="490">
        <f t="shared" si="70"/>
        <v>109</v>
      </c>
      <c r="AX71" s="240"/>
      <c r="AY71" s="241"/>
      <c r="AZ71" s="242"/>
      <c r="BA71" s="243"/>
      <c r="BB71" s="244"/>
      <c r="BC71" s="245">
        <f t="shared" si="71"/>
        <v>0</v>
      </c>
      <c r="BD71" s="217">
        <f t="shared" si="72"/>
        <v>0</v>
      </c>
      <c r="BE71" s="491">
        <f t="shared" si="73"/>
        <v>114.45</v>
      </c>
      <c r="BF71" s="248"/>
      <c r="BG71" s="217">
        <f t="shared" si="74"/>
        <v>0</v>
      </c>
      <c r="BH71" s="491">
        <f t="shared" si="75"/>
        <v>119.9</v>
      </c>
      <c r="BI71" s="246"/>
      <c r="BJ71" s="217">
        <f t="shared" si="76"/>
        <v>0</v>
      </c>
      <c r="BK71" s="491">
        <f t="shared" si="77"/>
        <v>125.35</v>
      </c>
      <c r="BL71" s="246"/>
      <c r="BM71" s="217">
        <f t="shared" si="78"/>
        <v>0</v>
      </c>
      <c r="BN71" s="491">
        <f t="shared" si="79"/>
        <v>130.79999999999998</v>
      </c>
      <c r="BO71" s="392">
        <f t="shared" si="80"/>
        <v>0</v>
      </c>
      <c r="BP71" s="217">
        <f t="shared" si="81"/>
        <v>0</v>
      </c>
      <c r="BQ71" s="217">
        <f t="shared" si="82"/>
        <v>0</v>
      </c>
      <c r="BR71" s="222">
        <v>1792</v>
      </c>
    </row>
    <row r="72" spans="1:70" ht="12.75" customHeight="1" x14ac:dyDescent="0.15">
      <c r="A72" s="217" t="str">
        <f t="shared" si="67"/>
        <v>LA31793</v>
      </c>
      <c r="B72" s="238" t="s">
        <v>378</v>
      </c>
      <c r="C72" s="238" t="s">
        <v>382</v>
      </c>
      <c r="D72" s="238" t="s">
        <v>5</v>
      </c>
      <c r="E72" s="238"/>
      <c r="F72" s="219" t="s">
        <v>55</v>
      </c>
      <c r="G72" s="219" t="s">
        <v>83</v>
      </c>
      <c r="H72" s="219" t="s">
        <v>70</v>
      </c>
      <c r="I72" s="230" t="s">
        <v>1054</v>
      </c>
      <c r="J72" s="590" t="s">
        <v>1064</v>
      </c>
      <c r="K72" s="590" t="s">
        <v>1053</v>
      </c>
      <c r="L72" s="230" t="s">
        <v>1055</v>
      </c>
      <c r="M72" s="219">
        <v>4.5119999999999996</v>
      </c>
      <c r="N72" s="239">
        <v>2</v>
      </c>
      <c r="O72" s="239"/>
      <c r="P72" s="239"/>
      <c r="Q72" s="231"/>
      <c r="R72" s="232"/>
      <c r="S72" s="203"/>
      <c r="T72" s="204"/>
      <c r="U72" s="233"/>
      <c r="V72" s="206"/>
      <c r="W72" s="207"/>
      <c r="X72" s="208"/>
      <c r="Y72" s="209"/>
      <c r="Z72" s="210"/>
      <c r="AA72" s="234"/>
      <c r="AB72" s="103"/>
      <c r="AC72" s="103"/>
      <c r="AD72" s="220">
        <f t="shared" si="17"/>
        <v>0</v>
      </c>
      <c r="AE72" s="221">
        <f t="shared" si="68"/>
        <v>0</v>
      </c>
      <c r="AF72" s="69"/>
      <c r="AG72" s="69"/>
      <c r="AH72" s="70"/>
      <c r="AI72" s="69"/>
      <c r="AJ72" s="69"/>
      <c r="AK72" s="69"/>
      <c r="AL72" s="495"/>
      <c r="AM72" s="489"/>
      <c r="AN72" s="69">
        <v>139</v>
      </c>
      <c r="AO72" s="70"/>
      <c r="AP72" s="70"/>
      <c r="AQ72" s="70"/>
      <c r="AR72" s="69">
        <v>114</v>
      </c>
      <c r="AS72" s="69"/>
      <c r="AT72" s="489"/>
      <c r="AU72" s="490"/>
      <c r="AV72" s="490">
        <f t="shared" si="69"/>
        <v>114</v>
      </c>
      <c r="AW72" s="490">
        <f t="shared" si="70"/>
        <v>114</v>
      </c>
      <c r="AX72" s="240"/>
      <c r="AY72" s="241"/>
      <c r="AZ72" s="242"/>
      <c r="BA72" s="243"/>
      <c r="BB72" s="244"/>
      <c r="BC72" s="245">
        <f t="shared" si="71"/>
        <v>0</v>
      </c>
      <c r="BD72" s="217">
        <f t="shared" si="72"/>
        <v>0</v>
      </c>
      <c r="BE72" s="491">
        <f t="shared" si="73"/>
        <v>119.7</v>
      </c>
      <c r="BF72" s="248"/>
      <c r="BG72" s="217">
        <f t="shared" si="74"/>
        <v>0</v>
      </c>
      <c r="BH72" s="491">
        <f t="shared" si="75"/>
        <v>125.4</v>
      </c>
      <c r="BI72" s="246"/>
      <c r="BJ72" s="217">
        <f t="shared" si="76"/>
        <v>0</v>
      </c>
      <c r="BK72" s="491">
        <f t="shared" si="77"/>
        <v>131.1</v>
      </c>
      <c r="BL72" s="246"/>
      <c r="BM72" s="217">
        <f t="shared" si="78"/>
        <v>0</v>
      </c>
      <c r="BN72" s="491">
        <f t="shared" si="79"/>
        <v>136.79999999999998</v>
      </c>
      <c r="BO72" s="392">
        <f t="shared" si="80"/>
        <v>0</v>
      </c>
      <c r="BP72" s="217">
        <f t="shared" si="81"/>
        <v>0</v>
      </c>
      <c r="BQ72" s="217">
        <f t="shared" si="82"/>
        <v>0</v>
      </c>
      <c r="BR72" s="222">
        <v>1793</v>
      </c>
    </row>
    <row r="73" spans="1:70" ht="12.75" customHeight="1" x14ac:dyDescent="0.15">
      <c r="A73" s="217" t="str">
        <f t="shared" si="67"/>
        <v>LA31794</v>
      </c>
      <c r="B73" s="238" t="s">
        <v>378</v>
      </c>
      <c r="C73" s="238" t="s">
        <v>383</v>
      </c>
      <c r="D73" s="238" t="s">
        <v>5</v>
      </c>
      <c r="E73" s="238"/>
      <c r="F73" s="219" t="s">
        <v>55</v>
      </c>
      <c r="G73" s="219" t="s">
        <v>83</v>
      </c>
      <c r="H73" s="219" t="s">
        <v>70</v>
      </c>
      <c r="I73" s="230" t="s">
        <v>1054</v>
      </c>
      <c r="J73" s="590" t="s">
        <v>1064</v>
      </c>
      <c r="K73" s="590" t="s">
        <v>1053</v>
      </c>
      <c r="L73" s="230" t="s">
        <v>1055</v>
      </c>
      <c r="M73" s="219">
        <v>4.0830000000000002</v>
      </c>
      <c r="N73" s="239">
        <v>2</v>
      </c>
      <c r="O73" s="239"/>
      <c r="P73" s="239"/>
      <c r="Q73" s="231"/>
      <c r="R73" s="232"/>
      <c r="S73" s="203"/>
      <c r="T73" s="204"/>
      <c r="U73" s="233"/>
      <c r="V73" s="206"/>
      <c r="W73" s="207"/>
      <c r="X73" s="208"/>
      <c r="Y73" s="209"/>
      <c r="Z73" s="210"/>
      <c r="AA73" s="234"/>
      <c r="AB73" s="103"/>
      <c r="AC73" s="103"/>
      <c r="AD73" s="220">
        <f t="shared" ref="AD73:AD136" si="83">SUM(Q73:AC73)</f>
        <v>0</v>
      </c>
      <c r="AE73" s="221">
        <f t="shared" si="68"/>
        <v>0</v>
      </c>
      <c r="AF73" s="69"/>
      <c r="AG73" s="69"/>
      <c r="AH73" s="70"/>
      <c r="AI73" s="69"/>
      <c r="AJ73" s="69"/>
      <c r="AK73" s="69"/>
      <c r="AL73" s="495"/>
      <c r="AM73" s="489"/>
      <c r="AN73" s="69">
        <v>134</v>
      </c>
      <c r="AO73" s="70"/>
      <c r="AP73" s="70"/>
      <c r="AQ73" s="70"/>
      <c r="AR73" s="69">
        <v>109</v>
      </c>
      <c r="AS73" s="69"/>
      <c r="AT73" s="489"/>
      <c r="AU73" s="490"/>
      <c r="AV73" s="490">
        <f t="shared" si="69"/>
        <v>109</v>
      </c>
      <c r="AW73" s="490">
        <f t="shared" si="70"/>
        <v>109</v>
      </c>
      <c r="AX73" s="240"/>
      <c r="AY73" s="241"/>
      <c r="AZ73" s="242"/>
      <c r="BA73" s="243"/>
      <c r="BB73" s="244"/>
      <c r="BC73" s="245">
        <f t="shared" si="71"/>
        <v>0</v>
      </c>
      <c r="BD73" s="217">
        <f t="shared" si="72"/>
        <v>0</v>
      </c>
      <c r="BE73" s="491">
        <f t="shared" si="73"/>
        <v>114.45</v>
      </c>
      <c r="BF73" s="248"/>
      <c r="BG73" s="217">
        <f t="shared" si="74"/>
        <v>0</v>
      </c>
      <c r="BH73" s="491">
        <f t="shared" si="75"/>
        <v>119.9</v>
      </c>
      <c r="BI73" s="246"/>
      <c r="BJ73" s="217">
        <f t="shared" si="76"/>
        <v>0</v>
      </c>
      <c r="BK73" s="491">
        <f t="shared" si="77"/>
        <v>125.35</v>
      </c>
      <c r="BL73" s="246"/>
      <c r="BM73" s="217">
        <f t="shared" si="78"/>
        <v>0</v>
      </c>
      <c r="BN73" s="491">
        <f t="shared" si="79"/>
        <v>130.79999999999998</v>
      </c>
      <c r="BO73" s="392">
        <f t="shared" si="80"/>
        <v>0</v>
      </c>
      <c r="BP73" s="217">
        <f t="shared" si="81"/>
        <v>0</v>
      </c>
      <c r="BQ73" s="217">
        <f t="shared" si="82"/>
        <v>0</v>
      </c>
      <c r="BR73" s="222">
        <v>1794</v>
      </c>
    </row>
    <row r="74" spans="1:70" ht="12.75" customHeight="1" x14ac:dyDescent="0.15">
      <c r="A74" s="217" t="str">
        <f t="shared" si="67"/>
        <v>LA31795</v>
      </c>
      <c r="B74" s="238" t="s">
        <v>378</v>
      </c>
      <c r="C74" s="238" t="s">
        <v>384</v>
      </c>
      <c r="D74" s="238" t="s">
        <v>5</v>
      </c>
      <c r="E74" s="238"/>
      <c r="F74" s="219" t="s">
        <v>55</v>
      </c>
      <c r="G74" s="219" t="s">
        <v>83</v>
      </c>
      <c r="H74" s="219" t="s">
        <v>70</v>
      </c>
      <c r="I74" s="230" t="s">
        <v>1054</v>
      </c>
      <c r="J74" s="590" t="s">
        <v>1064</v>
      </c>
      <c r="K74" s="590" t="s">
        <v>1053</v>
      </c>
      <c r="L74" s="230" t="s">
        <v>1055</v>
      </c>
      <c r="M74" s="219">
        <v>6.83</v>
      </c>
      <c r="N74" s="239">
        <v>2</v>
      </c>
      <c r="O74" s="239"/>
      <c r="P74" s="239"/>
      <c r="Q74" s="231"/>
      <c r="R74" s="232"/>
      <c r="S74" s="203"/>
      <c r="T74" s="204"/>
      <c r="U74" s="233"/>
      <c r="V74" s="206"/>
      <c r="W74" s="207"/>
      <c r="X74" s="208"/>
      <c r="Y74" s="209"/>
      <c r="Z74" s="210"/>
      <c r="AA74" s="234"/>
      <c r="AB74" s="103"/>
      <c r="AC74" s="103"/>
      <c r="AD74" s="220">
        <f t="shared" si="83"/>
        <v>0</v>
      </c>
      <c r="AE74" s="221">
        <f t="shared" si="68"/>
        <v>0</v>
      </c>
      <c r="AF74" s="69"/>
      <c r="AG74" s="69"/>
      <c r="AH74" s="70"/>
      <c r="AI74" s="69"/>
      <c r="AJ74" s="69"/>
      <c r="AK74" s="69"/>
      <c r="AL74" s="495"/>
      <c r="AM74" s="489"/>
      <c r="AN74" s="69">
        <v>154</v>
      </c>
      <c r="AO74" s="70"/>
      <c r="AP74" s="70"/>
      <c r="AQ74" s="70"/>
      <c r="AR74" s="69">
        <v>124</v>
      </c>
      <c r="AS74" s="69"/>
      <c r="AT74" s="489"/>
      <c r="AU74" s="490"/>
      <c r="AV74" s="490">
        <f t="shared" si="69"/>
        <v>124</v>
      </c>
      <c r="AW74" s="490">
        <f t="shared" si="70"/>
        <v>124</v>
      </c>
      <c r="AX74" s="240"/>
      <c r="AY74" s="241"/>
      <c r="AZ74" s="242"/>
      <c r="BA74" s="243"/>
      <c r="BB74" s="244"/>
      <c r="BC74" s="245">
        <f t="shared" si="71"/>
        <v>0</v>
      </c>
      <c r="BD74" s="217">
        <f t="shared" si="72"/>
        <v>0</v>
      </c>
      <c r="BE74" s="491">
        <f t="shared" si="73"/>
        <v>130.20000000000002</v>
      </c>
      <c r="BF74" s="248"/>
      <c r="BG74" s="217">
        <f t="shared" si="74"/>
        <v>0</v>
      </c>
      <c r="BH74" s="491">
        <f t="shared" si="75"/>
        <v>136.4</v>
      </c>
      <c r="BI74" s="246"/>
      <c r="BJ74" s="217">
        <f t="shared" si="76"/>
        <v>0</v>
      </c>
      <c r="BK74" s="491">
        <f t="shared" si="77"/>
        <v>142.6</v>
      </c>
      <c r="BL74" s="246"/>
      <c r="BM74" s="217">
        <f t="shared" si="78"/>
        <v>0</v>
      </c>
      <c r="BN74" s="491">
        <f t="shared" si="79"/>
        <v>148.79999999999998</v>
      </c>
      <c r="BO74" s="392">
        <f t="shared" si="80"/>
        <v>0</v>
      </c>
      <c r="BP74" s="217">
        <f t="shared" si="81"/>
        <v>0</v>
      </c>
      <c r="BQ74" s="217">
        <f t="shared" si="82"/>
        <v>0</v>
      </c>
      <c r="BR74" s="222">
        <v>1795</v>
      </c>
    </row>
    <row r="75" spans="1:70" ht="12.75" customHeight="1" x14ac:dyDescent="0.15">
      <c r="A75" s="217" t="str">
        <f t="shared" si="67"/>
        <v>LA31796</v>
      </c>
      <c r="B75" s="238" t="s">
        <v>378</v>
      </c>
      <c r="C75" s="238" t="s">
        <v>385</v>
      </c>
      <c r="D75" s="238" t="s">
        <v>5</v>
      </c>
      <c r="E75" s="238"/>
      <c r="F75" s="219" t="s">
        <v>55</v>
      </c>
      <c r="G75" s="219" t="s">
        <v>83</v>
      </c>
      <c r="H75" s="219" t="s">
        <v>70</v>
      </c>
      <c r="I75" s="230" t="s">
        <v>1054</v>
      </c>
      <c r="J75" s="590" t="s">
        <v>1064</v>
      </c>
      <c r="K75" s="590" t="s">
        <v>1053</v>
      </c>
      <c r="L75" s="230" t="s">
        <v>1055</v>
      </c>
      <c r="M75" s="219">
        <v>6.9020000000000001</v>
      </c>
      <c r="N75" s="239">
        <v>2</v>
      </c>
      <c r="O75" s="239"/>
      <c r="P75" s="239"/>
      <c r="Q75" s="231"/>
      <c r="R75" s="232"/>
      <c r="S75" s="203"/>
      <c r="T75" s="204"/>
      <c r="U75" s="233"/>
      <c r="V75" s="206"/>
      <c r="W75" s="207"/>
      <c r="X75" s="208"/>
      <c r="Y75" s="209"/>
      <c r="Z75" s="210"/>
      <c r="AA75" s="234"/>
      <c r="AB75" s="103"/>
      <c r="AC75" s="103"/>
      <c r="AD75" s="220">
        <f t="shared" si="83"/>
        <v>0</v>
      </c>
      <c r="AE75" s="221">
        <f t="shared" si="68"/>
        <v>0</v>
      </c>
      <c r="AF75" s="69"/>
      <c r="AG75" s="69"/>
      <c r="AH75" s="70"/>
      <c r="AI75" s="69"/>
      <c r="AJ75" s="69"/>
      <c r="AK75" s="69"/>
      <c r="AL75" s="495"/>
      <c r="AM75" s="489"/>
      <c r="AN75" s="69">
        <v>154</v>
      </c>
      <c r="AO75" s="70"/>
      <c r="AP75" s="70"/>
      <c r="AQ75" s="70"/>
      <c r="AR75" s="69">
        <v>124</v>
      </c>
      <c r="AS75" s="69"/>
      <c r="AT75" s="489"/>
      <c r="AU75" s="490"/>
      <c r="AV75" s="490">
        <f t="shared" si="69"/>
        <v>124</v>
      </c>
      <c r="AW75" s="490">
        <f t="shared" si="70"/>
        <v>124</v>
      </c>
      <c r="AX75" s="240"/>
      <c r="AY75" s="241"/>
      <c r="AZ75" s="242"/>
      <c r="BA75" s="243"/>
      <c r="BB75" s="244"/>
      <c r="BC75" s="245">
        <f t="shared" si="71"/>
        <v>0</v>
      </c>
      <c r="BD75" s="217">
        <f t="shared" si="72"/>
        <v>0</v>
      </c>
      <c r="BE75" s="491">
        <f t="shared" si="73"/>
        <v>130.20000000000002</v>
      </c>
      <c r="BF75" s="248"/>
      <c r="BG75" s="217">
        <f t="shared" si="74"/>
        <v>0</v>
      </c>
      <c r="BH75" s="491">
        <f t="shared" si="75"/>
        <v>136.4</v>
      </c>
      <c r="BI75" s="246"/>
      <c r="BJ75" s="217">
        <f t="shared" si="76"/>
        <v>0</v>
      </c>
      <c r="BK75" s="491">
        <f t="shared" si="77"/>
        <v>142.6</v>
      </c>
      <c r="BL75" s="246"/>
      <c r="BM75" s="217">
        <f t="shared" si="78"/>
        <v>0</v>
      </c>
      <c r="BN75" s="491">
        <f t="shared" si="79"/>
        <v>148.79999999999998</v>
      </c>
      <c r="BO75" s="392">
        <f t="shared" si="80"/>
        <v>0</v>
      </c>
      <c r="BP75" s="217">
        <f t="shared" si="81"/>
        <v>0</v>
      </c>
      <c r="BQ75" s="217">
        <f t="shared" si="82"/>
        <v>0</v>
      </c>
      <c r="BR75" s="222">
        <v>1796</v>
      </c>
    </row>
    <row r="76" spans="1:70" ht="12.75" customHeight="1" x14ac:dyDescent="0.15">
      <c r="A76" s="217" t="str">
        <f t="shared" si="67"/>
        <v>LA31799</v>
      </c>
      <c r="B76" s="238" t="s">
        <v>378</v>
      </c>
      <c r="C76" s="238" t="s">
        <v>386</v>
      </c>
      <c r="D76" s="238" t="s">
        <v>5</v>
      </c>
      <c r="E76" s="238"/>
      <c r="F76" s="219" t="s">
        <v>55</v>
      </c>
      <c r="G76" s="219" t="s">
        <v>83</v>
      </c>
      <c r="H76" s="219" t="s">
        <v>70</v>
      </c>
      <c r="I76" s="230" t="s">
        <v>1054</v>
      </c>
      <c r="J76" s="590" t="s">
        <v>1064</v>
      </c>
      <c r="K76" s="590" t="s">
        <v>1053</v>
      </c>
      <c r="L76" s="230" t="s">
        <v>1055</v>
      </c>
      <c r="M76" s="219">
        <v>7.57</v>
      </c>
      <c r="N76" s="239">
        <v>2</v>
      </c>
      <c r="O76" s="239"/>
      <c r="P76" s="239"/>
      <c r="Q76" s="231"/>
      <c r="R76" s="232"/>
      <c r="S76" s="203"/>
      <c r="T76" s="204"/>
      <c r="U76" s="233"/>
      <c r="V76" s="206"/>
      <c r="W76" s="207"/>
      <c r="X76" s="208"/>
      <c r="Y76" s="209"/>
      <c r="Z76" s="210"/>
      <c r="AA76" s="234"/>
      <c r="AB76" s="103"/>
      <c r="AC76" s="103"/>
      <c r="AD76" s="220">
        <f t="shared" si="83"/>
        <v>0</v>
      </c>
      <c r="AE76" s="221">
        <f t="shared" si="68"/>
        <v>0</v>
      </c>
      <c r="AF76" s="69"/>
      <c r="AG76" s="69"/>
      <c r="AH76" s="70"/>
      <c r="AI76" s="69"/>
      <c r="AJ76" s="69"/>
      <c r="AK76" s="69"/>
      <c r="AL76" s="495"/>
      <c r="AM76" s="489"/>
      <c r="AN76" s="69">
        <v>159</v>
      </c>
      <c r="AO76" s="70"/>
      <c r="AP76" s="70"/>
      <c r="AQ76" s="70"/>
      <c r="AR76" s="69">
        <v>129</v>
      </c>
      <c r="AS76" s="69"/>
      <c r="AT76" s="489"/>
      <c r="AU76" s="490"/>
      <c r="AV76" s="490">
        <f t="shared" si="69"/>
        <v>129</v>
      </c>
      <c r="AW76" s="490">
        <f t="shared" si="70"/>
        <v>129</v>
      </c>
      <c r="AX76" s="240"/>
      <c r="AY76" s="241"/>
      <c r="AZ76" s="242"/>
      <c r="BA76" s="243"/>
      <c r="BB76" s="244"/>
      <c r="BC76" s="245">
        <f t="shared" si="71"/>
        <v>0</v>
      </c>
      <c r="BD76" s="217">
        <f t="shared" si="72"/>
        <v>0</v>
      </c>
      <c r="BE76" s="491">
        <f t="shared" si="73"/>
        <v>135.45000000000002</v>
      </c>
      <c r="BF76" s="248"/>
      <c r="BG76" s="217">
        <f t="shared" si="74"/>
        <v>0</v>
      </c>
      <c r="BH76" s="491">
        <f t="shared" si="75"/>
        <v>141.9</v>
      </c>
      <c r="BI76" s="246"/>
      <c r="BJ76" s="217">
        <f t="shared" si="76"/>
        <v>0</v>
      </c>
      <c r="BK76" s="491">
        <f t="shared" si="77"/>
        <v>148.35</v>
      </c>
      <c r="BL76" s="246"/>
      <c r="BM76" s="217">
        <f t="shared" si="78"/>
        <v>0</v>
      </c>
      <c r="BN76" s="491">
        <f t="shared" si="79"/>
        <v>154.79999999999998</v>
      </c>
      <c r="BO76" s="392">
        <f t="shared" si="80"/>
        <v>0</v>
      </c>
      <c r="BP76" s="217">
        <f t="shared" si="81"/>
        <v>0</v>
      </c>
      <c r="BQ76" s="217">
        <f t="shared" si="82"/>
        <v>0</v>
      </c>
      <c r="BR76" s="222">
        <v>1799</v>
      </c>
    </row>
    <row r="77" spans="1:70" ht="12.75" customHeight="1" x14ac:dyDescent="0.15">
      <c r="A77" s="217" t="str">
        <f t="shared" si="67"/>
        <v>LA31824</v>
      </c>
      <c r="B77" s="90" t="s">
        <v>378</v>
      </c>
      <c r="C77" s="90" t="s">
        <v>395</v>
      </c>
      <c r="D77" s="90" t="s">
        <v>61</v>
      </c>
      <c r="E77" s="253"/>
      <c r="F77" s="219" t="s">
        <v>55</v>
      </c>
      <c r="G77" s="597" t="s">
        <v>1157</v>
      </c>
      <c r="H77" s="219" t="s">
        <v>70</v>
      </c>
      <c r="I77" s="230" t="s">
        <v>1054</v>
      </c>
      <c r="J77" s="590" t="s">
        <v>1064</v>
      </c>
      <c r="K77" s="590" t="s">
        <v>1053</v>
      </c>
      <c r="L77" s="230" t="s">
        <v>1055</v>
      </c>
      <c r="M77" s="219">
        <v>3</v>
      </c>
      <c r="N77" s="239">
        <v>1</v>
      </c>
      <c r="O77" s="239"/>
      <c r="P77" s="239"/>
      <c r="Q77" s="231"/>
      <c r="R77" s="232"/>
      <c r="S77" s="203"/>
      <c r="T77" s="204"/>
      <c r="U77" s="233"/>
      <c r="V77" s="206"/>
      <c r="W77" s="207"/>
      <c r="X77" s="208"/>
      <c r="Y77" s="209"/>
      <c r="Z77" s="210"/>
      <c r="AA77" s="234"/>
      <c r="AB77" s="103"/>
      <c r="AC77" s="103"/>
      <c r="AD77" s="220">
        <f t="shared" si="83"/>
        <v>0</v>
      </c>
      <c r="AE77" s="221">
        <f t="shared" si="68"/>
        <v>0</v>
      </c>
      <c r="AF77" s="69"/>
      <c r="AG77" s="69"/>
      <c r="AH77" s="70"/>
      <c r="AI77" s="69"/>
      <c r="AJ77" s="69"/>
      <c r="AK77" s="69"/>
      <c r="AL77" s="495"/>
      <c r="AM77" s="489"/>
      <c r="AN77" s="69">
        <v>319</v>
      </c>
      <c r="AO77" s="70"/>
      <c r="AP77" s="70"/>
      <c r="AQ77" s="70"/>
      <c r="AR77" s="69">
        <v>259</v>
      </c>
      <c r="AS77" s="69"/>
      <c r="AT77" s="489"/>
      <c r="AU77" s="490"/>
      <c r="AV77" s="490">
        <f t="shared" si="69"/>
        <v>259</v>
      </c>
      <c r="AW77" s="490">
        <f t="shared" si="70"/>
        <v>259</v>
      </c>
      <c r="AX77" s="240"/>
      <c r="AY77" s="241"/>
      <c r="AZ77" s="242"/>
      <c r="BA77" s="243"/>
      <c r="BB77" s="244"/>
      <c r="BC77" s="245">
        <f t="shared" si="71"/>
        <v>0</v>
      </c>
      <c r="BD77" s="217">
        <f t="shared" si="72"/>
        <v>0</v>
      </c>
      <c r="BE77" s="491">
        <f t="shared" si="73"/>
        <v>271.95</v>
      </c>
      <c r="BF77" s="248"/>
      <c r="BG77" s="217">
        <f t="shared" si="74"/>
        <v>0</v>
      </c>
      <c r="BH77" s="491">
        <f t="shared" si="75"/>
        <v>284.90000000000003</v>
      </c>
      <c r="BI77" s="395"/>
      <c r="BJ77" s="217">
        <f t="shared" si="76"/>
        <v>0</v>
      </c>
      <c r="BK77" s="491">
        <f t="shared" si="77"/>
        <v>297.84999999999997</v>
      </c>
      <c r="BL77" s="395"/>
      <c r="BM77" s="217">
        <f t="shared" si="78"/>
        <v>0</v>
      </c>
      <c r="BN77" s="491">
        <f t="shared" si="79"/>
        <v>310.8</v>
      </c>
      <c r="BO77" s="392">
        <f t="shared" si="80"/>
        <v>0</v>
      </c>
      <c r="BP77" s="217">
        <f t="shared" si="81"/>
        <v>0</v>
      </c>
      <c r="BQ77" s="217">
        <f t="shared" si="82"/>
        <v>0</v>
      </c>
      <c r="BR77" s="222">
        <v>1824</v>
      </c>
    </row>
    <row r="78" spans="1:70" ht="12.75" customHeight="1" x14ac:dyDescent="0.15">
      <c r="A78" s="217" t="str">
        <f t="shared" si="67"/>
        <v>LA31825</v>
      </c>
      <c r="B78" s="90" t="s">
        <v>378</v>
      </c>
      <c r="C78" s="90" t="s">
        <v>396</v>
      </c>
      <c r="D78" s="90" t="s">
        <v>61</v>
      </c>
      <c r="E78" s="253"/>
      <c r="F78" s="219" t="s">
        <v>55</v>
      </c>
      <c r="G78" s="597" t="s">
        <v>1158</v>
      </c>
      <c r="H78" s="219" t="s">
        <v>70</v>
      </c>
      <c r="I78" s="230" t="s">
        <v>1054</v>
      </c>
      <c r="J78" s="590" t="s">
        <v>1064</v>
      </c>
      <c r="K78" s="590" t="s">
        <v>1053</v>
      </c>
      <c r="L78" s="230" t="s">
        <v>1055</v>
      </c>
      <c r="M78" s="219">
        <v>3.2</v>
      </c>
      <c r="N78" s="239">
        <v>1</v>
      </c>
      <c r="O78" s="239"/>
      <c r="P78" s="239"/>
      <c r="Q78" s="231"/>
      <c r="R78" s="232"/>
      <c r="S78" s="203"/>
      <c r="T78" s="204"/>
      <c r="U78" s="233"/>
      <c r="V78" s="206"/>
      <c r="W78" s="207"/>
      <c r="X78" s="208"/>
      <c r="Y78" s="209"/>
      <c r="Z78" s="210"/>
      <c r="AA78" s="234"/>
      <c r="AB78" s="103"/>
      <c r="AC78" s="103"/>
      <c r="AD78" s="220">
        <f t="shared" si="83"/>
        <v>0</v>
      </c>
      <c r="AE78" s="221">
        <f t="shared" si="68"/>
        <v>0</v>
      </c>
      <c r="AF78" s="69"/>
      <c r="AG78" s="69"/>
      <c r="AH78" s="70"/>
      <c r="AI78" s="69"/>
      <c r="AJ78" s="69"/>
      <c r="AK78" s="69"/>
      <c r="AL78" s="495"/>
      <c r="AM78" s="489"/>
      <c r="AN78" s="69">
        <v>329</v>
      </c>
      <c r="AO78" s="70"/>
      <c r="AP78" s="70"/>
      <c r="AQ78" s="70"/>
      <c r="AR78" s="69">
        <v>269</v>
      </c>
      <c r="AS78" s="69"/>
      <c r="AT78" s="489"/>
      <c r="AU78" s="490"/>
      <c r="AV78" s="490">
        <f t="shared" si="69"/>
        <v>269</v>
      </c>
      <c r="AW78" s="490">
        <f t="shared" si="70"/>
        <v>269</v>
      </c>
      <c r="AX78" s="240"/>
      <c r="AY78" s="241"/>
      <c r="AZ78" s="242"/>
      <c r="BA78" s="243"/>
      <c r="BB78" s="244"/>
      <c r="BC78" s="245">
        <f t="shared" si="71"/>
        <v>0</v>
      </c>
      <c r="BD78" s="217">
        <f t="shared" si="72"/>
        <v>0</v>
      </c>
      <c r="BE78" s="491">
        <f t="shared" si="73"/>
        <v>282.45</v>
      </c>
      <c r="BF78" s="248"/>
      <c r="BG78" s="217">
        <f t="shared" si="74"/>
        <v>0</v>
      </c>
      <c r="BH78" s="491">
        <f t="shared" si="75"/>
        <v>295.90000000000003</v>
      </c>
      <c r="BI78" s="395"/>
      <c r="BJ78" s="217">
        <f t="shared" si="76"/>
        <v>0</v>
      </c>
      <c r="BK78" s="491">
        <f t="shared" si="77"/>
        <v>309.34999999999997</v>
      </c>
      <c r="BL78" s="395"/>
      <c r="BM78" s="217">
        <f t="shared" si="78"/>
        <v>0</v>
      </c>
      <c r="BN78" s="491">
        <f t="shared" si="79"/>
        <v>322.8</v>
      </c>
      <c r="BO78" s="392">
        <f t="shared" si="80"/>
        <v>0</v>
      </c>
      <c r="BP78" s="217">
        <f t="shared" si="81"/>
        <v>0</v>
      </c>
      <c r="BQ78" s="217">
        <f t="shared" si="82"/>
        <v>0</v>
      </c>
      <c r="BR78" s="222">
        <v>1825</v>
      </c>
    </row>
    <row r="79" spans="1:70" ht="17" x14ac:dyDescent="0.2">
      <c r="A79" s="127"/>
      <c r="B79" s="127"/>
      <c r="C79" s="292" t="s">
        <v>63</v>
      </c>
      <c r="D79" s="127"/>
      <c r="E79" s="235"/>
      <c r="F79" s="127"/>
      <c r="G79" s="127"/>
      <c r="H79" s="127"/>
      <c r="I79" s="235"/>
      <c r="J79" s="235"/>
      <c r="K79" s="235"/>
      <c r="L79" s="235"/>
      <c r="M79" s="127"/>
      <c r="N79" s="127"/>
      <c r="O79" s="235"/>
      <c r="P79" s="235"/>
      <c r="Q79" s="190"/>
      <c r="R79" s="190"/>
      <c r="S79" s="190"/>
      <c r="T79" s="190"/>
      <c r="U79" s="190"/>
      <c r="V79" s="190"/>
      <c r="W79" s="190"/>
      <c r="X79" s="190"/>
      <c r="Y79" s="190"/>
      <c r="Z79" s="190"/>
      <c r="AA79" s="190"/>
      <c r="AB79" s="236"/>
      <c r="AC79" s="236"/>
      <c r="AD79" s="127"/>
      <c r="AE79" s="127"/>
      <c r="AF79" s="127"/>
      <c r="AG79" s="127"/>
      <c r="AH79" s="127"/>
      <c r="AI79" s="127"/>
      <c r="AJ79" s="235"/>
      <c r="AK79" s="127"/>
      <c r="AL79" s="127"/>
      <c r="AM79" s="127"/>
      <c r="AN79" s="127"/>
      <c r="AO79" s="127"/>
      <c r="AP79" s="127"/>
      <c r="AQ79" s="127"/>
      <c r="AR79" s="235"/>
      <c r="AS79" s="235"/>
      <c r="AT79" s="235"/>
      <c r="AU79" s="235"/>
      <c r="AV79" s="235"/>
      <c r="AW79" s="235"/>
      <c r="AX79" s="236"/>
      <c r="AY79" s="236"/>
      <c r="AZ79" s="236"/>
      <c r="BA79" s="236"/>
      <c r="BB79" s="236"/>
      <c r="BC79" s="235"/>
      <c r="BD79" s="235"/>
      <c r="BE79" s="235"/>
      <c r="BF79" s="235"/>
      <c r="BG79" s="235"/>
      <c r="BH79" s="236"/>
      <c r="BI79" s="235"/>
      <c r="BJ79" s="235"/>
      <c r="BK79" s="235"/>
      <c r="BL79" s="235"/>
      <c r="BM79" s="235"/>
      <c r="BN79" s="235"/>
      <c r="BO79" s="235"/>
      <c r="BP79" s="235"/>
      <c r="BQ79" s="127"/>
      <c r="BR79" s="128"/>
    </row>
    <row r="80" spans="1:70" ht="12.75" customHeight="1" x14ac:dyDescent="0.15">
      <c r="A80" s="51" t="str">
        <f t="shared" ref="A80:A86" si="84">"LA3"&amp;REPT(0,4-LEN(BR80))&amp;BR80</f>
        <v>LA30086</v>
      </c>
      <c r="B80" s="126" t="s">
        <v>63</v>
      </c>
      <c r="C80" s="53" t="s">
        <v>168</v>
      </c>
      <c r="D80" s="126" t="s">
        <v>5</v>
      </c>
      <c r="E80" s="238"/>
      <c r="F80" s="55" t="s">
        <v>63</v>
      </c>
      <c r="G80" s="55" t="s">
        <v>63</v>
      </c>
      <c r="H80" s="55" t="s">
        <v>70</v>
      </c>
      <c r="I80" s="230" t="s">
        <v>1054</v>
      </c>
      <c r="J80" s="590" t="s">
        <v>1064</v>
      </c>
      <c r="K80" s="590" t="s">
        <v>1053</v>
      </c>
      <c r="L80" s="230" t="s">
        <v>1055</v>
      </c>
      <c r="M80" s="55">
        <v>1.6221000000000001</v>
      </c>
      <c r="N80" s="51">
        <v>35</v>
      </c>
      <c r="O80" s="217"/>
      <c r="P80" s="217"/>
      <c r="Q80" s="56"/>
      <c r="R80" s="57"/>
      <c r="S80" s="58"/>
      <c r="T80" s="59"/>
      <c r="U80" s="60"/>
      <c r="V80" s="61"/>
      <c r="W80" s="62"/>
      <c r="X80" s="63"/>
      <c r="Y80" s="64"/>
      <c r="Z80" s="65"/>
      <c r="AA80" s="66"/>
      <c r="AB80" s="103"/>
      <c r="AC80" s="103"/>
      <c r="AD80" s="220">
        <f t="shared" si="83"/>
        <v>0</v>
      </c>
      <c r="AE80" s="68">
        <f t="shared" ref="AE80:AE86" si="85">N80*AD80</f>
        <v>0</v>
      </c>
      <c r="AF80" s="69"/>
      <c r="AG80" s="69"/>
      <c r="AH80" s="70"/>
      <c r="AI80" s="69"/>
      <c r="AJ80" s="69"/>
      <c r="AK80" s="69"/>
      <c r="AL80" s="495"/>
      <c r="AM80" s="489"/>
      <c r="AN80" s="69">
        <v>99</v>
      </c>
      <c r="AO80" s="70"/>
      <c r="AP80" s="70"/>
      <c r="AQ80" s="70"/>
      <c r="AR80" s="69">
        <v>79</v>
      </c>
      <c r="AS80" s="69"/>
      <c r="AT80" s="493"/>
      <c r="AU80" s="494"/>
      <c r="AV80" s="490">
        <f t="shared" ref="AV80:AV86" si="86">IF(OrderFormType="Wholesale",CEILING(AR80*ExchRate,ExchRateRoundUpTo),CEILING(AN80*ExchRate,ExchRateRoundUpTo)/1.22)</f>
        <v>79</v>
      </c>
      <c r="AW80" s="490">
        <f t="shared" ref="AW80:AW86" si="87">AV80*(1+AO80+AP80)</f>
        <v>79</v>
      </c>
      <c r="AX80" s="71"/>
      <c r="AY80" s="72"/>
      <c r="AZ80" s="73"/>
      <c r="BA80" s="74"/>
      <c r="BB80" s="75"/>
      <c r="BC80" s="52">
        <f t="shared" ref="BC80:BC86" si="88">SUM(AX80:BB80)</f>
        <v>0</v>
      </c>
      <c r="BD80" s="51">
        <f t="shared" ref="BD80:BD86" si="89">N80*BC80</f>
        <v>0</v>
      </c>
      <c r="BE80" s="491">
        <f t="shared" ref="BE80:BE86" si="90">AV80*(1.05+AO80+AP80)</f>
        <v>82.95</v>
      </c>
      <c r="BF80" s="248"/>
      <c r="BG80" s="217">
        <f t="shared" ref="BG80:BG86" si="91">$N80*BF80</f>
        <v>0</v>
      </c>
      <c r="BH80" s="491">
        <f t="shared" ref="BH80:BH86" si="92">$AV80*(1.1+$AO80+$AP80)</f>
        <v>86.9</v>
      </c>
      <c r="BI80" s="103"/>
      <c r="BJ80" s="51">
        <f t="shared" ref="BJ80:BJ86" si="93">N80*BI80</f>
        <v>0</v>
      </c>
      <c r="BK80" s="491">
        <f t="shared" ref="BK80:BK86" si="94">AV80*(1.15+AO80+AP80)</f>
        <v>90.85</v>
      </c>
      <c r="BL80" s="103"/>
      <c r="BM80" s="217">
        <f t="shared" ref="BM80:BM86" si="95">N80*BL80</f>
        <v>0</v>
      </c>
      <c r="BN80" s="491">
        <f t="shared" ref="BN80:BN86" si="96">AV80*(1.2+AO80+AP80)</f>
        <v>94.8</v>
      </c>
      <c r="BO80" s="392">
        <f t="shared" ref="BO80:BO86" si="97">(AD80*AW80)+(BC80*BE80)+(BF80*BH80)+(BI80*BK80)+(BL80*BN80)</f>
        <v>0</v>
      </c>
      <c r="BP80" s="217">
        <f t="shared" ref="BP80:BP86" si="98">AD80+BC80+BF80+BI80+BL80</f>
        <v>0</v>
      </c>
      <c r="BQ80" s="51">
        <f t="shared" ref="BQ80:BQ86" si="99">N80*BP80</f>
        <v>0</v>
      </c>
      <c r="BR80" s="77">
        <v>86</v>
      </c>
    </row>
    <row r="81" spans="1:70" ht="12.75" customHeight="1" x14ac:dyDescent="0.15">
      <c r="A81" s="51" t="str">
        <f t="shared" si="84"/>
        <v>LA30087</v>
      </c>
      <c r="B81" s="126" t="s">
        <v>63</v>
      </c>
      <c r="C81" s="53" t="s">
        <v>169</v>
      </c>
      <c r="D81" s="126" t="s">
        <v>5</v>
      </c>
      <c r="E81" s="238"/>
      <c r="F81" s="55" t="s">
        <v>63</v>
      </c>
      <c r="G81" s="55" t="s">
        <v>63</v>
      </c>
      <c r="H81" s="55" t="s">
        <v>70</v>
      </c>
      <c r="I81" s="230" t="s">
        <v>1054</v>
      </c>
      <c r="J81" s="590" t="s">
        <v>1064</v>
      </c>
      <c r="K81" s="590" t="s">
        <v>1053</v>
      </c>
      <c r="L81" s="230" t="s">
        <v>1055</v>
      </c>
      <c r="M81" s="55">
        <v>1.7111000000000001</v>
      </c>
      <c r="N81" s="51">
        <v>35</v>
      </c>
      <c r="O81" s="217"/>
      <c r="P81" s="217"/>
      <c r="Q81" s="56"/>
      <c r="R81" s="57"/>
      <c r="S81" s="58"/>
      <c r="T81" s="59"/>
      <c r="U81" s="60"/>
      <c r="V81" s="61"/>
      <c r="W81" s="62"/>
      <c r="X81" s="63"/>
      <c r="Y81" s="64"/>
      <c r="Z81" s="65"/>
      <c r="AA81" s="66"/>
      <c r="AB81" s="103"/>
      <c r="AC81" s="103"/>
      <c r="AD81" s="220">
        <f t="shared" si="83"/>
        <v>0</v>
      </c>
      <c r="AE81" s="68">
        <f t="shared" si="85"/>
        <v>0</v>
      </c>
      <c r="AF81" s="69"/>
      <c r="AG81" s="69"/>
      <c r="AH81" s="70"/>
      <c r="AI81" s="69"/>
      <c r="AJ81" s="69"/>
      <c r="AK81" s="69"/>
      <c r="AL81" s="495"/>
      <c r="AM81" s="489"/>
      <c r="AN81" s="69">
        <v>99</v>
      </c>
      <c r="AO81" s="70"/>
      <c r="AP81" s="70"/>
      <c r="AQ81" s="70"/>
      <c r="AR81" s="69">
        <v>79</v>
      </c>
      <c r="AS81" s="69"/>
      <c r="AT81" s="493"/>
      <c r="AU81" s="494"/>
      <c r="AV81" s="490">
        <f t="shared" si="86"/>
        <v>79</v>
      </c>
      <c r="AW81" s="490">
        <f t="shared" si="87"/>
        <v>79</v>
      </c>
      <c r="AX81" s="71"/>
      <c r="AY81" s="72"/>
      <c r="AZ81" s="73"/>
      <c r="BA81" s="74"/>
      <c r="BB81" s="75"/>
      <c r="BC81" s="52">
        <f t="shared" si="88"/>
        <v>0</v>
      </c>
      <c r="BD81" s="51">
        <f t="shared" si="89"/>
        <v>0</v>
      </c>
      <c r="BE81" s="491">
        <f t="shared" si="90"/>
        <v>82.95</v>
      </c>
      <c r="BF81" s="248"/>
      <c r="BG81" s="217">
        <f t="shared" si="91"/>
        <v>0</v>
      </c>
      <c r="BH81" s="491">
        <f t="shared" si="92"/>
        <v>86.9</v>
      </c>
      <c r="BI81" s="103"/>
      <c r="BJ81" s="51">
        <f t="shared" si="93"/>
        <v>0</v>
      </c>
      <c r="BK81" s="491">
        <f t="shared" si="94"/>
        <v>90.85</v>
      </c>
      <c r="BL81" s="103"/>
      <c r="BM81" s="217">
        <f t="shared" si="95"/>
        <v>0</v>
      </c>
      <c r="BN81" s="491">
        <f t="shared" si="96"/>
        <v>94.8</v>
      </c>
      <c r="BO81" s="392">
        <f t="shared" si="97"/>
        <v>0</v>
      </c>
      <c r="BP81" s="217">
        <f t="shared" si="98"/>
        <v>0</v>
      </c>
      <c r="BQ81" s="51">
        <f t="shared" si="99"/>
        <v>0</v>
      </c>
      <c r="BR81" s="77">
        <v>87</v>
      </c>
    </row>
    <row r="82" spans="1:70" ht="12.75" customHeight="1" x14ac:dyDescent="0.15">
      <c r="A82" s="51" t="str">
        <f t="shared" si="84"/>
        <v>LA30088</v>
      </c>
      <c r="B82" s="126" t="s">
        <v>63</v>
      </c>
      <c r="C82" s="53" t="s">
        <v>170</v>
      </c>
      <c r="D82" s="126" t="s">
        <v>5</v>
      </c>
      <c r="E82" s="238"/>
      <c r="F82" s="55" t="s">
        <v>63</v>
      </c>
      <c r="G82" s="55" t="s">
        <v>63</v>
      </c>
      <c r="H82" s="55" t="s">
        <v>91</v>
      </c>
      <c r="I82" s="230" t="s">
        <v>1054</v>
      </c>
      <c r="J82" s="590" t="s">
        <v>1066</v>
      </c>
      <c r="K82" s="590" t="s">
        <v>1053</v>
      </c>
      <c r="L82" s="230" t="s">
        <v>1055</v>
      </c>
      <c r="M82" s="55">
        <v>1.5783</v>
      </c>
      <c r="N82" s="51">
        <v>15</v>
      </c>
      <c r="O82" s="217"/>
      <c r="P82" s="217"/>
      <c r="Q82" s="56"/>
      <c r="R82" s="57"/>
      <c r="S82" s="58"/>
      <c r="T82" s="59"/>
      <c r="U82" s="60"/>
      <c r="V82" s="61"/>
      <c r="W82" s="62"/>
      <c r="X82" s="63"/>
      <c r="Y82" s="64"/>
      <c r="Z82" s="65"/>
      <c r="AA82" s="66"/>
      <c r="AB82" s="103"/>
      <c r="AC82" s="103"/>
      <c r="AD82" s="220">
        <f t="shared" si="83"/>
        <v>0</v>
      </c>
      <c r="AE82" s="68">
        <f t="shared" si="85"/>
        <v>0</v>
      </c>
      <c r="AF82" s="69"/>
      <c r="AG82" s="69"/>
      <c r="AH82" s="70"/>
      <c r="AI82" s="69"/>
      <c r="AJ82" s="69"/>
      <c r="AK82" s="69"/>
      <c r="AL82" s="495"/>
      <c r="AM82" s="489"/>
      <c r="AN82" s="69">
        <v>99</v>
      </c>
      <c r="AO82" s="70"/>
      <c r="AP82" s="70"/>
      <c r="AQ82" s="70"/>
      <c r="AR82" s="69">
        <v>79</v>
      </c>
      <c r="AS82" s="69"/>
      <c r="AT82" s="493"/>
      <c r="AU82" s="494"/>
      <c r="AV82" s="490">
        <f t="shared" si="86"/>
        <v>79</v>
      </c>
      <c r="AW82" s="490">
        <f t="shared" si="87"/>
        <v>79</v>
      </c>
      <c r="AX82" s="71"/>
      <c r="AY82" s="72"/>
      <c r="AZ82" s="73"/>
      <c r="BA82" s="74"/>
      <c r="BB82" s="75"/>
      <c r="BC82" s="52">
        <f t="shared" si="88"/>
        <v>0</v>
      </c>
      <c r="BD82" s="51">
        <f t="shared" si="89"/>
        <v>0</v>
      </c>
      <c r="BE82" s="491">
        <f t="shared" si="90"/>
        <v>82.95</v>
      </c>
      <c r="BF82" s="248"/>
      <c r="BG82" s="217">
        <f t="shared" si="91"/>
        <v>0</v>
      </c>
      <c r="BH82" s="491">
        <f t="shared" si="92"/>
        <v>86.9</v>
      </c>
      <c r="BI82" s="103"/>
      <c r="BJ82" s="51">
        <f t="shared" si="93"/>
        <v>0</v>
      </c>
      <c r="BK82" s="491">
        <f t="shared" si="94"/>
        <v>90.85</v>
      </c>
      <c r="BL82" s="103"/>
      <c r="BM82" s="217">
        <f t="shared" si="95"/>
        <v>0</v>
      </c>
      <c r="BN82" s="491">
        <f t="shared" si="96"/>
        <v>94.8</v>
      </c>
      <c r="BO82" s="392">
        <f t="shared" si="97"/>
        <v>0</v>
      </c>
      <c r="BP82" s="217">
        <f t="shared" si="98"/>
        <v>0</v>
      </c>
      <c r="BQ82" s="51">
        <f t="shared" si="99"/>
        <v>0</v>
      </c>
      <c r="BR82" s="77">
        <v>88</v>
      </c>
    </row>
    <row r="83" spans="1:70" ht="12.75" customHeight="1" x14ac:dyDescent="0.15">
      <c r="A83" s="51" t="str">
        <f t="shared" si="84"/>
        <v>LA30448</v>
      </c>
      <c r="B83" s="126" t="s">
        <v>63</v>
      </c>
      <c r="C83" s="53" t="s">
        <v>171</v>
      </c>
      <c r="D83" s="126" t="s">
        <v>5</v>
      </c>
      <c r="E83" s="238"/>
      <c r="F83" s="55" t="s">
        <v>63</v>
      </c>
      <c r="G83" s="55" t="s">
        <v>63</v>
      </c>
      <c r="H83" s="55" t="s">
        <v>70</v>
      </c>
      <c r="I83" s="230" t="s">
        <v>1054</v>
      </c>
      <c r="J83" s="590" t="s">
        <v>1066</v>
      </c>
      <c r="K83" s="590" t="s">
        <v>1053</v>
      </c>
      <c r="L83" s="230" t="s">
        <v>1055</v>
      </c>
      <c r="M83" s="55">
        <v>2.306</v>
      </c>
      <c r="N83" s="51">
        <v>20</v>
      </c>
      <c r="O83" s="217"/>
      <c r="P83" s="217"/>
      <c r="Q83" s="56"/>
      <c r="R83" s="57"/>
      <c r="S83" s="58"/>
      <c r="T83" s="59"/>
      <c r="U83" s="60"/>
      <c r="V83" s="61"/>
      <c r="W83" s="62"/>
      <c r="X83" s="63"/>
      <c r="Y83" s="64"/>
      <c r="Z83" s="65"/>
      <c r="AA83" s="66"/>
      <c r="AB83" s="103"/>
      <c r="AC83" s="103"/>
      <c r="AD83" s="220">
        <f t="shared" si="83"/>
        <v>0</v>
      </c>
      <c r="AE83" s="68">
        <f t="shared" si="85"/>
        <v>0</v>
      </c>
      <c r="AF83" s="69"/>
      <c r="AG83" s="69"/>
      <c r="AH83" s="70"/>
      <c r="AI83" s="69"/>
      <c r="AJ83" s="69"/>
      <c r="AK83" s="69"/>
      <c r="AL83" s="495"/>
      <c r="AM83" s="489"/>
      <c r="AN83" s="69">
        <v>109</v>
      </c>
      <c r="AO83" s="70"/>
      <c r="AP83" s="70"/>
      <c r="AQ83" s="70"/>
      <c r="AR83" s="69">
        <v>89</v>
      </c>
      <c r="AS83" s="69"/>
      <c r="AT83" s="493"/>
      <c r="AU83" s="494"/>
      <c r="AV83" s="490">
        <f t="shared" si="86"/>
        <v>89</v>
      </c>
      <c r="AW83" s="490">
        <f t="shared" si="87"/>
        <v>89</v>
      </c>
      <c r="AX83" s="71"/>
      <c r="AY83" s="72"/>
      <c r="AZ83" s="73"/>
      <c r="BA83" s="74"/>
      <c r="BB83" s="75"/>
      <c r="BC83" s="52">
        <f t="shared" si="88"/>
        <v>0</v>
      </c>
      <c r="BD83" s="51">
        <f t="shared" si="89"/>
        <v>0</v>
      </c>
      <c r="BE83" s="491">
        <f t="shared" si="90"/>
        <v>93.45</v>
      </c>
      <c r="BF83" s="248"/>
      <c r="BG83" s="217">
        <f t="shared" si="91"/>
        <v>0</v>
      </c>
      <c r="BH83" s="491">
        <f t="shared" si="92"/>
        <v>97.9</v>
      </c>
      <c r="BI83" s="103"/>
      <c r="BJ83" s="51">
        <f t="shared" si="93"/>
        <v>0</v>
      </c>
      <c r="BK83" s="491">
        <f t="shared" si="94"/>
        <v>102.35</v>
      </c>
      <c r="BL83" s="103"/>
      <c r="BM83" s="217">
        <f t="shared" si="95"/>
        <v>0</v>
      </c>
      <c r="BN83" s="491">
        <f t="shared" si="96"/>
        <v>106.8</v>
      </c>
      <c r="BO83" s="392">
        <f t="shared" si="97"/>
        <v>0</v>
      </c>
      <c r="BP83" s="217">
        <f t="shared" si="98"/>
        <v>0</v>
      </c>
      <c r="BQ83" s="51">
        <f t="shared" si="99"/>
        <v>0</v>
      </c>
      <c r="BR83" s="77">
        <v>448</v>
      </c>
    </row>
    <row r="84" spans="1:70" ht="12.75" customHeight="1" x14ac:dyDescent="0.15">
      <c r="A84" s="51" t="str">
        <f t="shared" si="84"/>
        <v>LA30449</v>
      </c>
      <c r="B84" s="126" t="s">
        <v>63</v>
      </c>
      <c r="C84" s="53" t="s">
        <v>172</v>
      </c>
      <c r="D84" s="126" t="s">
        <v>5</v>
      </c>
      <c r="E84" s="238"/>
      <c r="F84" s="55" t="s">
        <v>63</v>
      </c>
      <c r="G84" s="55" t="s">
        <v>63</v>
      </c>
      <c r="H84" s="55" t="s">
        <v>70</v>
      </c>
      <c r="I84" s="230" t="s">
        <v>1054</v>
      </c>
      <c r="J84" s="590" t="s">
        <v>1066</v>
      </c>
      <c r="K84" s="590" t="s">
        <v>1053</v>
      </c>
      <c r="L84" s="230" t="s">
        <v>1055</v>
      </c>
      <c r="M84" s="55">
        <v>2.173</v>
      </c>
      <c r="N84" s="51">
        <v>20</v>
      </c>
      <c r="O84" s="217"/>
      <c r="P84" s="217"/>
      <c r="Q84" s="56"/>
      <c r="R84" s="57"/>
      <c r="S84" s="58"/>
      <c r="T84" s="59"/>
      <c r="U84" s="60"/>
      <c r="V84" s="61"/>
      <c r="W84" s="62"/>
      <c r="X84" s="63"/>
      <c r="Y84" s="64"/>
      <c r="Z84" s="65"/>
      <c r="AA84" s="66"/>
      <c r="AB84" s="103"/>
      <c r="AC84" s="103"/>
      <c r="AD84" s="220">
        <f t="shared" si="83"/>
        <v>0</v>
      </c>
      <c r="AE84" s="68">
        <f t="shared" si="85"/>
        <v>0</v>
      </c>
      <c r="AF84" s="69"/>
      <c r="AG84" s="69"/>
      <c r="AH84" s="70"/>
      <c r="AI84" s="69"/>
      <c r="AJ84" s="69"/>
      <c r="AK84" s="69"/>
      <c r="AL84" s="495"/>
      <c r="AM84" s="489"/>
      <c r="AN84" s="69">
        <v>109</v>
      </c>
      <c r="AO84" s="70"/>
      <c r="AP84" s="70"/>
      <c r="AQ84" s="70"/>
      <c r="AR84" s="69">
        <v>89</v>
      </c>
      <c r="AS84" s="69"/>
      <c r="AT84" s="493"/>
      <c r="AU84" s="494"/>
      <c r="AV84" s="490">
        <f t="shared" si="86"/>
        <v>89</v>
      </c>
      <c r="AW84" s="490">
        <f t="shared" si="87"/>
        <v>89</v>
      </c>
      <c r="AX84" s="71"/>
      <c r="AY84" s="72"/>
      <c r="AZ84" s="73"/>
      <c r="BA84" s="74"/>
      <c r="BB84" s="75"/>
      <c r="BC84" s="52">
        <f t="shared" si="88"/>
        <v>0</v>
      </c>
      <c r="BD84" s="51">
        <f t="shared" si="89"/>
        <v>0</v>
      </c>
      <c r="BE84" s="491">
        <f t="shared" si="90"/>
        <v>93.45</v>
      </c>
      <c r="BF84" s="248"/>
      <c r="BG84" s="217">
        <f t="shared" si="91"/>
        <v>0</v>
      </c>
      <c r="BH84" s="491">
        <f t="shared" si="92"/>
        <v>97.9</v>
      </c>
      <c r="BI84" s="103"/>
      <c r="BJ84" s="51">
        <f t="shared" si="93"/>
        <v>0</v>
      </c>
      <c r="BK84" s="491">
        <f t="shared" si="94"/>
        <v>102.35</v>
      </c>
      <c r="BL84" s="103"/>
      <c r="BM84" s="217">
        <f t="shared" si="95"/>
        <v>0</v>
      </c>
      <c r="BN84" s="491">
        <f t="shared" si="96"/>
        <v>106.8</v>
      </c>
      <c r="BO84" s="392">
        <f t="shared" si="97"/>
        <v>0</v>
      </c>
      <c r="BP84" s="217">
        <f t="shared" si="98"/>
        <v>0</v>
      </c>
      <c r="BQ84" s="51">
        <f t="shared" si="99"/>
        <v>0</v>
      </c>
      <c r="BR84" s="77">
        <v>449</v>
      </c>
    </row>
    <row r="85" spans="1:70" ht="12.75" customHeight="1" x14ac:dyDescent="0.15">
      <c r="A85" s="51" t="str">
        <f t="shared" si="84"/>
        <v>LA30513</v>
      </c>
      <c r="B85" s="126" t="s">
        <v>63</v>
      </c>
      <c r="C85" s="53" t="s">
        <v>173</v>
      </c>
      <c r="D85" s="126" t="s">
        <v>5</v>
      </c>
      <c r="E85" s="238"/>
      <c r="F85" s="55" t="s">
        <v>63</v>
      </c>
      <c r="G85" s="55" t="s">
        <v>63</v>
      </c>
      <c r="H85" s="55" t="s">
        <v>70</v>
      </c>
      <c r="I85" s="230" t="s">
        <v>1054</v>
      </c>
      <c r="J85" s="590" t="s">
        <v>1066</v>
      </c>
      <c r="K85" s="590" t="s">
        <v>1053</v>
      </c>
      <c r="L85" s="230" t="s">
        <v>1055</v>
      </c>
      <c r="M85" s="55">
        <v>2.1920000000000002</v>
      </c>
      <c r="N85" s="51">
        <v>20</v>
      </c>
      <c r="O85" s="217"/>
      <c r="P85" s="217"/>
      <c r="Q85" s="56"/>
      <c r="R85" s="57"/>
      <c r="S85" s="58"/>
      <c r="T85" s="59"/>
      <c r="U85" s="60"/>
      <c r="V85" s="61"/>
      <c r="W85" s="62"/>
      <c r="X85" s="63"/>
      <c r="Y85" s="64"/>
      <c r="Z85" s="65"/>
      <c r="AA85" s="66"/>
      <c r="AB85" s="103"/>
      <c r="AC85" s="103"/>
      <c r="AD85" s="220">
        <f t="shared" si="83"/>
        <v>0</v>
      </c>
      <c r="AE85" s="68">
        <f t="shared" si="85"/>
        <v>0</v>
      </c>
      <c r="AF85" s="69"/>
      <c r="AG85" s="69"/>
      <c r="AH85" s="70"/>
      <c r="AI85" s="69"/>
      <c r="AJ85" s="69"/>
      <c r="AK85" s="69"/>
      <c r="AL85" s="495"/>
      <c r="AM85" s="489"/>
      <c r="AN85" s="69">
        <v>109</v>
      </c>
      <c r="AO85" s="70"/>
      <c r="AP85" s="70"/>
      <c r="AQ85" s="70"/>
      <c r="AR85" s="69">
        <v>89</v>
      </c>
      <c r="AS85" s="69"/>
      <c r="AT85" s="493"/>
      <c r="AU85" s="494"/>
      <c r="AV85" s="490">
        <f t="shared" si="86"/>
        <v>89</v>
      </c>
      <c r="AW85" s="490">
        <f t="shared" si="87"/>
        <v>89</v>
      </c>
      <c r="AX85" s="71"/>
      <c r="AY85" s="72"/>
      <c r="AZ85" s="73"/>
      <c r="BA85" s="74"/>
      <c r="BB85" s="75"/>
      <c r="BC85" s="52">
        <f t="shared" si="88"/>
        <v>0</v>
      </c>
      <c r="BD85" s="51">
        <f t="shared" si="89"/>
        <v>0</v>
      </c>
      <c r="BE85" s="491">
        <f t="shared" si="90"/>
        <v>93.45</v>
      </c>
      <c r="BF85" s="248"/>
      <c r="BG85" s="217">
        <f t="shared" si="91"/>
        <v>0</v>
      </c>
      <c r="BH85" s="491">
        <f t="shared" si="92"/>
        <v>97.9</v>
      </c>
      <c r="BI85" s="103"/>
      <c r="BJ85" s="51">
        <f t="shared" si="93"/>
        <v>0</v>
      </c>
      <c r="BK85" s="491">
        <f t="shared" si="94"/>
        <v>102.35</v>
      </c>
      <c r="BL85" s="103"/>
      <c r="BM85" s="217">
        <f t="shared" si="95"/>
        <v>0</v>
      </c>
      <c r="BN85" s="491">
        <f t="shared" si="96"/>
        <v>106.8</v>
      </c>
      <c r="BO85" s="392">
        <f t="shared" si="97"/>
        <v>0</v>
      </c>
      <c r="BP85" s="217">
        <f t="shared" si="98"/>
        <v>0</v>
      </c>
      <c r="BQ85" s="51">
        <f t="shared" si="99"/>
        <v>0</v>
      </c>
      <c r="BR85" s="77">
        <v>513</v>
      </c>
    </row>
    <row r="86" spans="1:70" ht="12.75" customHeight="1" x14ac:dyDescent="0.15">
      <c r="A86" s="51" t="str">
        <f t="shared" si="84"/>
        <v>LA30629</v>
      </c>
      <c r="B86" s="126" t="s">
        <v>63</v>
      </c>
      <c r="C86" s="53" t="s">
        <v>174</v>
      </c>
      <c r="D86" s="126" t="s">
        <v>5</v>
      </c>
      <c r="E86" s="238"/>
      <c r="F86" s="55" t="s">
        <v>63</v>
      </c>
      <c r="G86" s="55" t="s">
        <v>63</v>
      </c>
      <c r="H86" s="55" t="s">
        <v>70</v>
      </c>
      <c r="I86" s="230" t="s">
        <v>1054</v>
      </c>
      <c r="J86" s="590" t="s">
        <v>1066</v>
      </c>
      <c r="K86" s="590" t="s">
        <v>1053</v>
      </c>
      <c r="L86" s="230" t="s">
        <v>1055</v>
      </c>
      <c r="M86" s="55">
        <v>2.12</v>
      </c>
      <c r="N86" s="51">
        <v>20</v>
      </c>
      <c r="O86" s="217"/>
      <c r="P86" s="217"/>
      <c r="Q86" s="56"/>
      <c r="R86" s="57"/>
      <c r="S86" s="58"/>
      <c r="T86" s="59"/>
      <c r="U86" s="60"/>
      <c r="V86" s="61"/>
      <c r="W86" s="62"/>
      <c r="X86" s="63"/>
      <c r="Y86" s="64"/>
      <c r="Z86" s="65"/>
      <c r="AA86" s="66"/>
      <c r="AB86" s="103"/>
      <c r="AC86" s="103"/>
      <c r="AD86" s="220">
        <f t="shared" si="83"/>
        <v>0</v>
      </c>
      <c r="AE86" s="68">
        <f t="shared" si="85"/>
        <v>0</v>
      </c>
      <c r="AF86" s="69"/>
      <c r="AG86" s="69"/>
      <c r="AH86" s="70"/>
      <c r="AI86" s="69"/>
      <c r="AJ86" s="69"/>
      <c r="AK86" s="69"/>
      <c r="AL86" s="495"/>
      <c r="AM86" s="489"/>
      <c r="AN86" s="69">
        <v>109</v>
      </c>
      <c r="AO86" s="70"/>
      <c r="AP86" s="70"/>
      <c r="AQ86" s="70"/>
      <c r="AR86" s="69">
        <v>89</v>
      </c>
      <c r="AS86" s="69"/>
      <c r="AT86" s="493"/>
      <c r="AU86" s="494"/>
      <c r="AV86" s="490">
        <f t="shared" si="86"/>
        <v>89</v>
      </c>
      <c r="AW86" s="490">
        <f t="shared" si="87"/>
        <v>89</v>
      </c>
      <c r="AX86" s="71"/>
      <c r="AY86" s="72"/>
      <c r="AZ86" s="73"/>
      <c r="BA86" s="74"/>
      <c r="BB86" s="75"/>
      <c r="BC86" s="52">
        <f t="shared" si="88"/>
        <v>0</v>
      </c>
      <c r="BD86" s="51">
        <f t="shared" si="89"/>
        <v>0</v>
      </c>
      <c r="BE86" s="491">
        <f t="shared" si="90"/>
        <v>93.45</v>
      </c>
      <c r="BF86" s="248"/>
      <c r="BG86" s="217">
        <f t="shared" si="91"/>
        <v>0</v>
      </c>
      <c r="BH86" s="491">
        <f t="shared" si="92"/>
        <v>97.9</v>
      </c>
      <c r="BI86" s="103"/>
      <c r="BJ86" s="51">
        <f t="shared" si="93"/>
        <v>0</v>
      </c>
      <c r="BK86" s="491">
        <f t="shared" si="94"/>
        <v>102.35</v>
      </c>
      <c r="BL86" s="103"/>
      <c r="BM86" s="217">
        <f t="shared" si="95"/>
        <v>0</v>
      </c>
      <c r="BN86" s="491">
        <f t="shared" si="96"/>
        <v>106.8</v>
      </c>
      <c r="BO86" s="392">
        <f t="shared" si="97"/>
        <v>0</v>
      </c>
      <c r="BP86" s="217">
        <f t="shared" si="98"/>
        <v>0</v>
      </c>
      <c r="BQ86" s="51">
        <f t="shared" si="99"/>
        <v>0</v>
      </c>
      <c r="BR86" s="77">
        <v>629</v>
      </c>
    </row>
    <row r="87" spans="1:70" ht="17" x14ac:dyDescent="0.2">
      <c r="A87" s="127"/>
      <c r="B87" s="127"/>
      <c r="C87" s="292" t="s">
        <v>59</v>
      </c>
      <c r="D87" s="127"/>
      <c r="E87" s="235"/>
      <c r="F87" s="127"/>
      <c r="G87" s="127"/>
      <c r="H87" s="127"/>
      <c r="I87" s="235"/>
      <c r="J87" s="235"/>
      <c r="K87" s="235"/>
      <c r="L87" s="235"/>
      <c r="M87" s="127"/>
      <c r="N87" s="127"/>
      <c r="O87" s="235"/>
      <c r="P87" s="235"/>
      <c r="Q87" s="190"/>
      <c r="R87" s="190"/>
      <c r="S87" s="190"/>
      <c r="T87" s="190"/>
      <c r="U87" s="190"/>
      <c r="V87" s="190"/>
      <c r="W87" s="190"/>
      <c r="X87" s="190"/>
      <c r="Y87" s="190"/>
      <c r="Z87" s="190"/>
      <c r="AA87" s="190"/>
      <c r="AB87" s="236"/>
      <c r="AC87" s="236"/>
      <c r="AD87" s="127"/>
      <c r="AE87" s="127"/>
      <c r="AF87" s="127"/>
      <c r="AG87" s="127"/>
      <c r="AH87" s="127"/>
      <c r="AI87" s="127"/>
      <c r="AJ87" s="127"/>
      <c r="AK87" s="127"/>
      <c r="AL87" s="127"/>
      <c r="AM87" s="127"/>
      <c r="AN87" s="127"/>
      <c r="AO87" s="127"/>
      <c r="AP87" s="127"/>
      <c r="AQ87" s="127"/>
      <c r="AR87" s="127"/>
      <c r="AS87" s="235"/>
      <c r="AT87" s="235"/>
      <c r="AU87" s="235"/>
      <c r="AV87" s="235"/>
      <c r="AW87" s="235"/>
      <c r="AX87" s="236"/>
      <c r="AY87" s="236"/>
      <c r="AZ87" s="236"/>
      <c r="BA87" s="236"/>
      <c r="BB87" s="236"/>
      <c r="BC87" s="235"/>
      <c r="BD87" s="235"/>
      <c r="BE87" s="235"/>
      <c r="BF87" s="235"/>
      <c r="BG87" s="235"/>
      <c r="BH87" s="236"/>
      <c r="BI87" s="235"/>
      <c r="BJ87" s="235"/>
      <c r="BK87" s="235"/>
      <c r="BL87" s="235"/>
      <c r="BM87" s="235"/>
      <c r="BN87" s="235"/>
      <c r="BO87" s="235"/>
      <c r="BP87" s="235"/>
      <c r="BQ87" s="127"/>
      <c r="BR87" s="128"/>
    </row>
    <row r="88" spans="1:70" ht="12.75" customHeight="1" x14ac:dyDescent="0.15">
      <c r="A88" s="51" t="str">
        <f t="shared" ref="A88:A93" si="100">"LA3"&amp;REPT(0,4-LEN(BR88))&amp;BR88</f>
        <v>LA30825</v>
      </c>
      <c r="B88" s="126" t="s">
        <v>59</v>
      </c>
      <c r="C88" s="53" t="s">
        <v>183</v>
      </c>
      <c r="D88" s="126" t="s">
        <v>5</v>
      </c>
      <c r="E88" s="238"/>
      <c r="F88" s="129" t="s">
        <v>319</v>
      </c>
      <c r="G88" s="55" t="s">
        <v>72</v>
      </c>
      <c r="H88" s="55" t="s">
        <v>70</v>
      </c>
      <c r="I88" s="230" t="s">
        <v>1054</v>
      </c>
      <c r="J88" s="590" t="s">
        <v>1066</v>
      </c>
      <c r="K88" s="590" t="s">
        <v>1053</v>
      </c>
      <c r="L88" s="230" t="s">
        <v>1055</v>
      </c>
      <c r="M88" s="55">
        <v>2.3610000000000002</v>
      </c>
      <c r="N88" s="51">
        <v>10</v>
      </c>
      <c r="O88" s="217"/>
      <c r="P88" s="217"/>
      <c r="Q88" s="56"/>
      <c r="R88" s="57"/>
      <c r="S88" s="58"/>
      <c r="T88" s="59"/>
      <c r="U88" s="60"/>
      <c r="V88" s="61"/>
      <c r="W88" s="62"/>
      <c r="X88" s="63"/>
      <c r="Y88" s="64"/>
      <c r="Z88" s="65"/>
      <c r="AA88" s="66"/>
      <c r="AB88" s="103"/>
      <c r="AC88" s="103"/>
      <c r="AD88" s="220">
        <f t="shared" si="83"/>
        <v>0</v>
      </c>
      <c r="AE88" s="68">
        <f t="shared" ref="AE88:AE93" si="101">N88*AD88</f>
        <v>0</v>
      </c>
      <c r="AF88" s="69"/>
      <c r="AG88" s="69"/>
      <c r="AH88" s="70"/>
      <c r="AI88" s="69"/>
      <c r="AJ88" s="69"/>
      <c r="AK88" s="69"/>
      <c r="AL88" s="495"/>
      <c r="AM88" s="489"/>
      <c r="AN88" s="69">
        <v>124</v>
      </c>
      <c r="AO88" s="70"/>
      <c r="AP88" s="70"/>
      <c r="AQ88" s="70"/>
      <c r="AR88" s="69">
        <v>99</v>
      </c>
      <c r="AS88" s="69"/>
      <c r="AT88" s="493"/>
      <c r="AU88" s="494"/>
      <c r="AV88" s="490">
        <f t="shared" ref="AV88:AV93" si="102">IF(OrderFormType="Wholesale",CEILING(AR88*ExchRate,ExchRateRoundUpTo),CEILING(AN88*ExchRate,ExchRateRoundUpTo)/1.22)</f>
        <v>99</v>
      </c>
      <c r="AW88" s="490">
        <f t="shared" ref="AW88:AW93" si="103">AV88*(1+AO88+AP88)</f>
        <v>99</v>
      </c>
      <c r="AX88" s="71"/>
      <c r="AY88" s="72"/>
      <c r="AZ88" s="73"/>
      <c r="BA88" s="74"/>
      <c r="BB88" s="75"/>
      <c r="BC88" s="52">
        <f t="shared" ref="BC88:BC93" si="104">SUM(AX88:BB88)</f>
        <v>0</v>
      </c>
      <c r="BD88" s="51">
        <f t="shared" ref="BD88:BD93" si="105">N88*BC88</f>
        <v>0</v>
      </c>
      <c r="BE88" s="491">
        <f t="shared" ref="BE88:BE93" si="106">AV88*(1.05+AO88+AP88)</f>
        <v>103.95</v>
      </c>
      <c r="BF88" s="248"/>
      <c r="BG88" s="217">
        <f t="shared" ref="BG88:BG93" si="107">$N88*BF88</f>
        <v>0</v>
      </c>
      <c r="BH88" s="491">
        <f t="shared" ref="BH88:BH93" si="108">$AV88*(1.1+$AO88+$AP88)</f>
        <v>108.9</v>
      </c>
      <c r="BI88" s="103"/>
      <c r="BJ88" s="51">
        <f t="shared" ref="BJ88:BJ93" si="109">N88*BI88</f>
        <v>0</v>
      </c>
      <c r="BK88" s="491">
        <f t="shared" ref="BK88:BK93" si="110">AV88*(1.15+AO88+AP88)</f>
        <v>113.85</v>
      </c>
      <c r="BL88" s="103"/>
      <c r="BM88" s="217">
        <f t="shared" ref="BM88:BM93" si="111">N88*BL88</f>
        <v>0</v>
      </c>
      <c r="BN88" s="491">
        <f t="shared" ref="BN88:BN93" si="112">AV88*(1.2+AO88+AP88)</f>
        <v>118.8</v>
      </c>
      <c r="BO88" s="392">
        <f t="shared" ref="BO88:BO93" si="113">(AD88*AW88)+(BC88*BE88)+(BF88*BH88)+(BI88*BK88)+(BL88*BN88)</f>
        <v>0</v>
      </c>
      <c r="BP88" s="217">
        <f t="shared" ref="BP88:BP93" si="114">AD88+BC88+BF88+BI88+BL88</f>
        <v>0</v>
      </c>
      <c r="BQ88" s="51">
        <f t="shared" ref="BQ88:BQ93" si="115">N88*BP88</f>
        <v>0</v>
      </c>
      <c r="BR88" s="77">
        <v>825</v>
      </c>
    </row>
    <row r="89" spans="1:70" ht="12.75" customHeight="1" x14ac:dyDescent="0.15">
      <c r="A89" s="51" t="str">
        <f t="shared" si="100"/>
        <v>LA30387</v>
      </c>
      <c r="B89" s="126" t="s">
        <v>59</v>
      </c>
      <c r="C89" s="53" t="s">
        <v>184</v>
      </c>
      <c r="D89" s="126" t="s">
        <v>5</v>
      </c>
      <c r="E89" s="238"/>
      <c r="F89" s="55" t="s">
        <v>316</v>
      </c>
      <c r="G89" s="55" t="s">
        <v>69</v>
      </c>
      <c r="H89" s="55" t="s">
        <v>70</v>
      </c>
      <c r="I89" s="230" t="s">
        <v>1054</v>
      </c>
      <c r="J89" s="590" t="s">
        <v>1066</v>
      </c>
      <c r="K89" s="590" t="s">
        <v>1053</v>
      </c>
      <c r="L89" s="230" t="s">
        <v>1055</v>
      </c>
      <c r="M89" s="55">
        <v>3.0972</v>
      </c>
      <c r="N89" s="51">
        <v>20</v>
      </c>
      <c r="O89" s="217"/>
      <c r="P89" s="217"/>
      <c r="Q89" s="56"/>
      <c r="R89" s="57"/>
      <c r="S89" s="58"/>
      <c r="T89" s="59"/>
      <c r="U89" s="60"/>
      <c r="V89" s="61"/>
      <c r="W89" s="62"/>
      <c r="X89" s="63"/>
      <c r="Y89" s="64"/>
      <c r="Z89" s="65"/>
      <c r="AA89" s="66"/>
      <c r="AB89" s="103"/>
      <c r="AC89" s="103"/>
      <c r="AD89" s="220">
        <f t="shared" si="83"/>
        <v>0</v>
      </c>
      <c r="AE89" s="68">
        <f t="shared" si="101"/>
        <v>0</v>
      </c>
      <c r="AF89" s="69"/>
      <c r="AG89" s="69"/>
      <c r="AH89" s="70"/>
      <c r="AI89" s="69"/>
      <c r="AJ89" s="69"/>
      <c r="AK89" s="69"/>
      <c r="AL89" s="495"/>
      <c r="AM89" s="489"/>
      <c r="AN89" s="69">
        <v>124</v>
      </c>
      <c r="AO89" s="70"/>
      <c r="AP89" s="70"/>
      <c r="AQ89" s="70"/>
      <c r="AR89" s="69">
        <v>99</v>
      </c>
      <c r="AS89" s="69"/>
      <c r="AT89" s="493"/>
      <c r="AU89" s="494"/>
      <c r="AV89" s="490">
        <f t="shared" si="102"/>
        <v>99</v>
      </c>
      <c r="AW89" s="490">
        <f t="shared" si="103"/>
        <v>99</v>
      </c>
      <c r="AX89" s="71"/>
      <c r="AY89" s="72"/>
      <c r="AZ89" s="73"/>
      <c r="BA89" s="74"/>
      <c r="BB89" s="75"/>
      <c r="BC89" s="52">
        <f t="shared" si="104"/>
        <v>0</v>
      </c>
      <c r="BD89" s="51">
        <f t="shared" si="105"/>
        <v>0</v>
      </c>
      <c r="BE89" s="491">
        <f t="shared" si="106"/>
        <v>103.95</v>
      </c>
      <c r="BF89" s="248"/>
      <c r="BG89" s="217">
        <f t="shared" si="107"/>
        <v>0</v>
      </c>
      <c r="BH89" s="491">
        <f t="shared" si="108"/>
        <v>108.9</v>
      </c>
      <c r="BI89" s="103"/>
      <c r="BJ89" s="51">
        <f t="shared" si="109"/>
        <v>0</v>
      </c>
      <c r="BK89" s="491">
        <f t="shared" si="110"/>
        <v>113.85</v>
      </c>
      <c r="BL89" s="103"/>
      <c r="BM89" s="217">
        <f t="shared" si="111"/>
        <v>0</v>
      </c>
      <c r="BN89" s="491">
        <f t="shared" si="112"/>
        <v>118.8</v>
      </c>
      <c r="BO89" s="392">
        <f t="shared" si="113"/>
        <v>0</v>
      </c>
      <c r="BP89" s="217">
        <f t="shared" si="114"/>
        <v>0</v>
      </c>
      <c r="BQ89" s="51">
        <f t="shared" si="115"/>
        <v>0</v>
      </c>
      <c r="BR89" s="77">
        <v>387</v>
      </c>
    </row>
    <row r="90" spans="1:70" ht="12.75" customHeight="1" x14ac:dyDescent="0.15">
      <c r="A90" s="51" t="str">
        <f t="shared" si="100"/>
        <v>LA30417</v>
      </c>
      <c r="B90" s="126" t="s">
        <v>59</v>
      </c>
      <c r="C90" s="54" t="s">
        <v>185</v>
      </c>
      <c r="D90" s="126" t="s">
        <v>5</v>
      </c>
      <c r="E90" s="238"/>
      <c r="F90" s="55" t="s">
        <v>316</v>
      </c>
      <c r="G90" s="55" t="s">
        <v>69</v>
      </c>
      <c r="H90" s="55" t="s">
        <v>70</v>
      </c>
      <c r="I90" s="230" t="s">
        <v>1054</v>
      </c>
      <c r="J90" s="590" t="s">
        <v>1066</v>
      </c>
      <c r="K90" s="590" t="s">
        <v>1053</v>
      </c>
      <c r="L90" s="230" t="s">
        <v>1055</v>
      </c>
      <c r="M90" s="55">
        <v>3.6312000000000002</v>
      </c>
      <c r="N90" s="51">
        <v>20</v>
      </c>
      <c r="O90" s="217"/>
      <c r="P90" s="217"/>
      <c r="Q90" s="56"/>
      <c r="R90" s="57"/>
      <c r="S90" s="58"/>
      <c r="T90" s="59"/>
      <c r="U90" s="60"/>
      <c r="V90" s="61"/>
      <c r="W90" s="62"/>
      <c r="X90" s="63"/>
      <c r="Y90" s="64"/>
      <c r="Z90" s="65"/>
      <c r="AA90" s="66"/>
      <c r="AB90" s="103"/>
      <c r="AC90" s="103"/>
      <c r="AD90" s="220">
        <f t="shared" si="83"/>
        <v>0</v>
      </c>
      <c r="AE90" s="68">
        <f t="shared" si="101"/>
        <v>0</v>
      </c>
      <c r="AF90" s="69"/>
      <c r="AG90" s="69"/>
      <c r="AH90" s="70"/>
      <c r="AI90" s="69"/>
      <c r="AJ90" s="69"/>
      <c r="AK90" s="69"/>
      <c r="AL90" s="495"/>
      <c r="AM90" s="489"/>
      <c r="AN90" s="69">
        <v>124</v>
      </c>
      <c r="AO90" s="70"/>
      <c r="AP90" s="70"/>
      <c r="AQ90" s="70"/>
      <c r="AR90" s="69">
        <v>99</v>
      </c>
      <c r="AS90" s="69"/>
      <c r="AT90" s="493"/>
      <c r="AU90" s="494"/>
      <c r="AV90" s="490">
        <f t="shared" si="102"/>
        <v>99</v>
      </c>
      <c r="AW90" s="490">
        <f t="shared" si="103"/>
        <v>99</v>
      </c>
      <c r="AX90" s="71"/>
      <c r="AY90" s="72"/>
      <c r="AZ90" s="73"/>
      <c r="BA90" s="74"/>
      <c r="BB90" s="75"/>
      <c r="BC90" s="52">
        <f t="shared" si="104"/>
        <v>0</v>
      </c>
      <c r="BD90" s="51">
        <f t="shared" si="105"/>
        <v>0</v>
      </c>
      <c r="BE90" s="491">
        <f t="shared" si="106"/>
        <v>103.95</v>
      </c>
      <c r="BF90" s="248"/>
      <c r="BG90" s="217">
        <f t="shared" si="107"/>
        <v>0</v>
      </c>
      <c r="BH90" s="491">
        <f t="shared" si="108"/>
        <v>108.9</v>
      </c>
      <c r="BI90" s="103"/>
      <c r="BJ90" s="51">
        <f t="shared" si="109"/>
        <v>0</v>
      </c>
      <c r="BK90" s="491">
        <f t="shared" si="110"/>
        <v>113.85</v>
      </c>
      <c r="BL90" s="103"/>
      <c r="BM90" s="217">
        <f t="shared" si="111"/>
        <v>0</v>
      </c>
      <c r="BN90" s="491">
        <f t="shared" si="112"/>
        <v>118.8</v>
      </c>
      <c r="BO90" s="392">
        <f t="shared" si="113"/>
        <v>0</v>
      </c>
      <c r="BP90" s="217">
        <f t="shared" si="114"/>
        <v>0</v>
      </c>
      <c r="BQ90" s="51">
        <f t="shared" si="115"/>
        <v>0</v>
      </c>
      <c r="BR90" s="77">
        <v>417</v>
      </c>
    </row>
    <row r="91" spans="1:70" ht="12.75" customHeight="1" x14ac:dyDescent="0.15">
      <c r="A91" s="51" t="str">
        <f t="shared" si="100"/>
        <v>LA30412</v>
      </c>
      <c r="B91" s="126" t="s">
        <v>59</v>
      </c>
      <c r="C91" s="53" t="s">
        <v>186</v>
      </c>
      <c r="D91" s="126" t="s">
        <v>5</v>
      </c>
      <c r="E91" s="238"/>
      <c r="F91" s="55" t="s">
        <v>316</v>
      </c>
      <c r="G91" s="55" t="s">
        <v>69</v>
      </c>
      <c r="H91" s="55" t="s">
        <v>70</v>
      </c>
      <c r="I91" s="230" t="s">
        <v>1054</v>
      </c>
      <c r="J91" s="590" t="s">
        <v>1066</v>
      </c>
      <c r="K91" s="590" t="s">
        <v>1053</v>
      </c>
      <c r="L91" s="230" t="s">
        <v>1055</v>
      </c>
      <c r="M91" s="55">
        <v>3.4887999999999999</v>
      </c>
      <c r="N91" s="51">
        <v>20</v>
      </c>
      <c r="O91" s="217"/>
      <c r="P91" s="217"/>
      <c r="Q91" s="56"/>
      <c r="R91" s="57"/>
      <c r="S91" s="58"/>
      <c r="T91" s="59"/>
      <c r="U91" s="60"/>
      <c r="V91" s="61"/>
      <c r="W91" s="62"/>
      <c r="X91" s="63"/>
      <c r="Y91" s="64"/>
      <c r="Z91" s="65"/>
      <c r="AA91" s="66"/>
      <c r="AB91" s="103"/>
      <c r="AC91" s="103"/>
      <c r="AD91" s="220">
        <f t="shared" si="83"/>
        <v>0</v>
      </c>
      <c r="AE91" s="68">
        <f t="shared" si="101"/>
        <v>0</v>
      </c>
      <c r="AF91" s="69"/>
      <c r="AG91" s="69"/>
      <c r="AH91" s="70"/>
      <c r="AI91" s="69"/>
      <c r="AJ91" s="69"/>
      <c r="AK91" s="69"/>
      <c r="AL91" s="495"/>
      <c r="AM91" s="489"/>
      <c r="AN91" s="69">
        <v>124</v>
      </c>
      <c r="AO91" s="70"/>
      <c r="AP91" s="70"/>
      <c r="AQ91" s="70"/>
      <c r="AR91" s="69">
        <v>99</v>
      </c>
      <c r="AS91" s="69"/>
      <c r="AT91" s="493"/>
      <c r="AU91" s="494"/>
      <c r="AV91" s="490">
        <f t="shared" si="102"/>
        <v>99</v>
      </c>
      <c r="AW91" s="490">
        <f t="shared" si="103"/>
        <v>99</v>
      </c>
      <c r="AX91" s="71"/>
      <c r="AY91" s="72"/>
      <c r="AZ91" s="73"/>
      <c r="BA91" s="74"/>
      <c r="BB91" s="75"/>
      <c r="BC91" s="52">
        <f t="shared" si="104"/>
        <v>0</v>
      </c>
      <c r="BD91" s="51">
        <f t="shared" si="105"/>
        <v>0</v>
      </c>
      <c r="BE91" s="491">
        <f t="shared" si="106"/>
        <v>103.95</v>
      </c>
      <c r="BF91" s="248"/>
      <c r="BG91" s="217">
        <f t="shared" si="107"/>
        <v>0</v>
      </c>
      <c r="BH91" s="491">
        <f t="shared" si="108"/>
        <v>108.9</v>
      </c>
      <c r="BI91" s="103"/>
      <c r="BJ91" s="51">
        <f t="shared" si="109"/>
        <v>0</v>
      </c>
      <c r="BK91" s="491">
        <f t="shared" si="110"/>
        <v>113.85</v>
      </c>
      <c r="BL91" s="103"/>
      <c r="BM91" s="217">
        <f t="shared" si="111"/>
        <v>0</v>
      </c>
      <c r="BN91" s="491">
        <f t="shared" si="112"/>
        <v>118.8</v>
      </c>
      <c r="BO91" s="392">
        <f t="shared" si="113"/>
        <v>0</v>
      </c>
      <c r="BP91" s="217">
        <f t="shared" si="114"/>
        <v>0</v>
      </c>
      <c r="BQ91" s="51">
        <f t="shared" si="115"/>
        <v>0</v>
      </c>
      <c r="BR91" s="77">
        <v>412</v>
      </c>
    </row>
    <row r="92" spans="1:70" ht="12.75" customHeight="1" x14ac:dyDescent="0.15">
      <c r="A92" s="51" t="str">
        <f t="shared" si="100"/>
        <v>LA30388</v>
      </c>
      <c r="B92" s="126" t="s">
        <v>59</v>
      </c>
      <c r="C92" s="54" t="s">
        <v>187</v>
      </c>
      <c r="D92" s="126" t="s">
        <v>5</v>
      </c>
      <c r="E92" s="238"/>
      <c r="F92" s="55" t="s">
        <v>316</v>
      </c>
      <c r="G92" s="55" t="s">
        <v>69</v>
      </c>
      <c r="H92" s="55" t="s">
        <v>70</v>
      </c>
      <c r="I92" s="230" t="s">
        <v>1054</v>
      </c>
      <c r="J92" s="590" t="s">
        <v>1066</v>
      </c>
      <c r="K92" s="590" t="s">
        <v>1053</v>
      </c>
      <c r="L92" s="230" t="s">
        <v>1055</v>
      </c>
      <c r="M92" s="55">
        <v>2.8302</v>
      </c>
      <c r="N92" s="51">
        <v>20</v>
      </c>
      <c r="O92" s="217"/>
      <c r="P92" s="217"/>
      <c r="Q92" s="56"/>
      <c r="R92" s="57"/>
      <c r="S92" s="58"/>
      <c r="T92" s="59"/>
      <c r="U92" s="60"/>
      <c r="V92" s="61"/>
      <c r="W92" s="62"/>
      <c r="X92" s="63"/>
      <c r="Y92" s="64"/>
      <c r="Z92" s="65"/>
      <c r="AA92" s="66"/>
      <c r="AB92" s="103"/>
      <c r="AC92" s="103"/>
      <c r="AD92" s="220">
        <f t="shared" si="83"/>
        <v>0</v>
      </c>
      <c r="AE92" s="68">
        <f t="shared" si="101"/>
        <v>0</v>
      </c>
      <c r="AF92" s="69"/>
      <c r="AG92" s="69"/>
      <c r="AH92" s="70"/>
      <c r="AI92" s="69"/>
      <c r="AJ92" s="69"/>
      <c r="AK92" s="69"/>
      <c r="AL92" s="495"/>
      <c r="AM92" s="489"/>
      <c r="AN92" s="69">
        <v>124</v>
      </c>
      <c r="AO92" s="70"/>
      <c r="AP92" s="70"/>
      <c r="AQ92" s="70"/>
      <c r="AR92" s="69">
        <v>99</v>
      </c>
      <c r="AS92" s="69"/>
      <c r="AT92" s="493"/>
      <c r="AU92" s="494"/>
      <c r="AV92" s="490">
        <f t="shared" si="102"/>
        <v>99</v>
      </c>
      <c r="AW92" s="490">
        <f t="shared" si="103"/>
        <v>99</v>
      </c>
      <c r="AX92" s="71"/>
      <c r="AY92" s="72"/>
      <c r="AZ92" s="73"/>
      <c r="BA92" s="74"/>
      <c r="BB92" s="75"/>
      <c r="BC92" s="52">
        <f t="shared" si="104"/>
        <v>0</v>
      </c>
      <c r="BD92" s="51">
        <f t="shared" si="105"/>
        <v>0</v>
      </c>
      <c r="BE92" s="491">
        <f t="shared" si="106"/>
        <v>103.95</v>
      </c>
      <c r="BF92" s="248"/>
      <c r="BG92" s="217">
        <f t="shared" si="107"/>
        <v>0</v>
      </c>
      <c r="BH92" s="491">
        <f t="shared" si="108"/>
        <v>108.9</v>
      </c>
      <c r="BI92" s="103"/>
      <c r="BJ92" s="51">
        <f t="shared" si="109"/>
        <v>0</v>
      </c>
      <c r="BK92" s="491">
        <f t="shared" si="110"/>
        <v>113.85</v>
      </c>
      <c r="BL92" s="103"/>
      <c r="BM92" s="217">
        <f t="shared" si="111"/>
        <v>0</v>
      </c>
      <c r="BN92" s="491">
        <f t="shared" si="112"/>
        <v>118.8</v>
      </c>
      <c r="BO92" s="392">
        <f t="shared" si="113"/>
        <v>0</v>
      </c>
      <c r="BP92" s="217">
        <f t="shared" si="114"/>
        <v>0</v>
      </c>
      <c r="BQ92" s="51">
        <f t="shared" si="115"/>
        <v>0</v>
      </c>
      <c r="BR92" s="77">
        <v>388</v>
      </c>
    </row>
    <row r="93" spans="1:70" ht="12.75" customHeight="1" x14ac:dyDescent="0.15">
      <c r="A93" s="51" t="str">
        <f t="shared" si="100"/>
        <v>LA30419</v>
      </c>
      <c r="B93" s="126" t="s">
        <v>59</v>
      </c>
      <c r="C93" s="53" t="s">
        <v>188</v>
      </c>
      <c r="D93" s="126" t="s">
        <v>5</v>
      </c>
      <c r="E93" s="238"/>
      <c r="F93" s="55" t="s">
        <v>316</v>
      </c>
      <c r="G93" s="55" t="s">
        <v>69</v>
      </c>
      <c r="H93" s="55" t="s">
        <v>70</v>
      </c>
      <c r="I93" s="230" t="s">
        <v>1054</v>
      </c>
      <c r="J93" s="590" t="s">
        <v>1066</v>
      </c>
      <c r="K93" s="590" t="s">
        <v>1053</v>
      </c>
      <c r="L93" s="230" t="s">
        <v>1055</v>
      </c>
      <c r="M93" s="55">
        <v>3.2749999999999999</v>
      </c>
      <c r="N93" s="51">
        <v>20</v>
      </c>
      <c r="O93" s="217"/>
      <c r="P93" s="217"/>
      <c r="Q93" s="56"/>
      <c r="R93" s="57"/>
      <c r="S93" s="58"/>
      <c r="T93" s="59"/>
      <c r="U93" s="60"/>
      <c r="V93" s="61"/>
      <c r="W93" s="62"/>
      <c r="X93" s="63"/>
      <c r="Y93" s="64"/>
      <c r="Z93" s="65"/>
      <c r="AA93" s="66"/>
      <c r="AB93" s="103"/>
      <c r="AC93" s="103"/>
      <c r="AD93" s="220">
        <f t="shared" si="83"/>
        <v>0</v>
      </c>
      <c r="AE93" s="68">
        <f t="shared" si="101"/>
        <v>0</v>
      </c>
      <c r="AF93" s="69"/>
      <c r="AG93" s="69"/>
      <c r="AH93" s="70"/>
      <c r="AI93" s="69"/>
      <c r="AJ93" s="69"/>
      <c r="AK93" s="69"/>
      <c r="AL93" s="495"/>
      <c r="AM93" s="489"/>
      <c r="AN93" s="69">
        <v>124</v>
      </c>
      <c r="AO93" s="70"/>
      <c r="AP93" s="70"/>
      <c r="AQ93" s="70"/>
      <c r="AR93" s="69">
        <v>99</v>
      </c>
      <c r="AS93" s="69"/>
      <c r="AT93" s="493"/>
      <c r="AU93" s="494"/>
      <c r="AV93" s="490">
        <f t="shared" si="102"/>
        <v>99</v>
      </c>
      <c r="AW93" s="490">
        <f t="shared" si="103"/>
        <v>99</v>
      </c>
      <c r="AX93" s="71"/>
      <c r="AY93" s="72"/>
      <c r="AZ93" s="73"/>
      <c r="BA93" s="74"/>
      <c r="BB93" s="75"/>
      <c r="BC93" s="52">
        <f t="shared" si="104"/>
        <v>0</v>
      </c>
      <c r="BD93" s="51">
        <f t="shared" si="105"/>
        <v>0</v>
      </c>
      <c r="BE93" s="491">
        <f t="shared" si="106"/>
        <v>103.95</v>
      </c>
      <c r="BF93" s="248"/>
      <c r="BG93" s="217">
        <f t="shared" si="107"/>
        <v>0</v>
      </c>
      <c r="BH93" s="491">
        <f t="shared" si="108"/>
        <v>108.9</v>
      </c>
      <c r="BI93" s="103"/>
      <c r="BJ93" s="51">
        <f t="shared" si="109"/>
        <v>0</v>
      </c>
      <c r="BK93" s="491">
        <f t="shared" si="110"/>
        <v>113.85</v>
      </c>
      <c r="BL93" s="103"/>
      <c r="BM93" s="217">
        <f t="shared" si="111"/>
        <v>0</v>
      </c>
      <c r="BN93" s="491">
        <f t="shared" si="112"/>
        <v>118.8</v>
      </c>
      <c r="BO93" s="392">
        <f t="shared" si="113"/>
        <v>0</v>
      </c>
      <c r="BP93" s="217">
        <f t="shared" si="114"/>
        <v>0</v>
      </c>
      <c r="BQ93" s="51">
        <f t="shared" si="115"/>
        <v>0</v>
      </c>
      <c r="BR93" s="77">
        <v>419</v>
      </c>
    </row>
    <row r="94" spans="1:70" ht="17" x14ac:dyDescent="0.2">
      <c r="A94" s="127"/>
      <c r="B94" s="127"/>
      <c r="C94" s="292" t="s">
        <v>544</v>
      </c>
      <c r="D94" s="127"/>
      <c r="E94" s="235"/>
      <c r="F94" s="127"/>
      <c r="G94" s="127"/>
      <c r="H94" s="127"/>
      <c r="I94" s="235"/>
      <c r="J94" s="235"/>
      <c r="K94" s="235"/>
      <c r="L94" s="235"/>
      <c r="M94" s="127"/>
      <c r="N94" s="127"/>
      <c r="O94" s="235"/>
      <c r="P94" s="235"/>
      <c r="Q94" s="190"/>
      <c r="R94" s="190"/>
      <c r="S94" s="190"/>
      <c r="T94" s="190"/>
      <c r="U94" s="190"/>
      <c r="V94" s="190"/>
      <c r="W94" s="190"/>
      <c r="X94" s="190"/>
      <c r="Y94" s="190"/>
      <c r="Z94" s="190"/>
      <c r="AA94" s="190"/>
      <c r="AB94" s="236"/>
      <c r="AC94" s="236"/>
      <c r="AD94" s="127"/>
      <c r="AE94" s="127"/>
      <c r="AF94" s="127"/>
      <c r="AG94" s="127"/>
      <c r="AH94" s="127"/>
      <c r="AI94" s="127"/>
      <c r="AJ94" s="127"/>
      <c r="AK94" s="127"/>
      <c r="AL94" s="127"/>
      <c r="AM94" s="127"/>
      <c r="AN94" s="127"/>
      <c r="AO94" s="127"/>
      <c r="AP94" s="127"/>
      <c r="AQ94" s="127"/>
      <c r="AR94" s="127"/>
      <c r="AS94" s="235"/>
      <c r="AT94" s="235"/>
      <c r="AU94" s="235"/>
      <c r="AV94" s="235"/>
      <c r="AW94" s="235"/>
      <c r="AX94" s="236"/>
      <c r="AY94" s="236"/>
      <c r="AZ94" s="236"/>
      <c r="BA94" s="236"/>
      <c r="BB94" s="236"/>
      <c r="BC94" s="235"/>
      <c r="BD94" s="235"/>
      <c r="BE94" s="235"/>
      <c r="BF94" s="235"/>
      <c r="BG94" s="235"/>
      <c r="BH94" s="236"/>
      <c r="BI94" s="235"/>
      <c r="BJ94" s="235"/>
      <c r="BK94" s="235"/>
      <c r="BL94" s="235"/>
      <c r="BM94" s="235"/>
      <c r="BN94" s="235"/>
      <c r="BO94" s="235"/>
      <c r="BP94" s="235"/>
      <c r="BQ94" s="127"/>
      <c r="BR94" s="128"/>
    </row>
    <row r="95" spans="1:70" ht="12.75" customHeight="1" x14ac:dyDescent="0.15">
      <c r="A95" s="51" t="str">
        <f t="shared" ref="A95:A101" si="116">"LA3"&amp;REPT(0,4-LEN(BR95))&amp;BR95</f>
        <v>LA30824</v>
      </c>
      <c r="B95" s="131" t="s">
        <v>544</v>
      </c>
      <c r="C95" s="53" t="s">
        <v>202</v>
      </c>
      <c r="D95" s="126" t="s">
        <v>5</v>
      </c>
      <c r="E95" s="238"/>
      <c r="F95" s="55" t="s">
        <v>314</v>
      </c>
      <c r="G95" s="129" t="s">
        <v>72</v>
      </c>
      <c r="H95" s="55" t="s">
        <v>70</v>
      </c>
      <c r="I95" s="230" t="s">
        <v>1054</v>
      </c>
      <c r="J95" s="590" t="s">
        <v>1063</v>
      </c>
      <c r="K95" s="590" t="s">
        <v>1057</v>
      </c>
      <c r="L95" s="230" t="s">
        <v>1055</v>
      </c>
      <c r="M95" s="55">
        <v>5.3739999999999997</v>
      </c>
      <c r="N95" s="51">
        <v>10</v>
      </c>
      <c r="O95" s="217"/>
      <c r="P95" s="217"/>
      <c r="Q95" s="56"/>
      <c r="R95" s="57"/>
      <c r="S95" s="58"/>
      <c r="T95" s="59"/>
      <c r="U95" s="60"/>
      <c r="V95" s="61"/>
      <c r="W95" s="62"/>
      <c r="X95" s="63"/>
      <c r="Y95" s="64"/>
      <c r="Z95" s="65"/>
      <c r="AA95" s="66"/>
      <c r="AB95" s="103"/>
      <c r="AC95" s="103"/>
      <c r="AD95" s="220">
        <f t="shared" si="83"/>
        <v>0</v>
      </c>
      <c r="AE95" s="68">
        <f t="shared" ref="AE95:AE101" si="117">N95*AD95</f>
        <v>0</v>
      </c>
      <c r="AF95" s="69"/>
      <c r="AG95" s="69"/>
      <c r="AH95" s="70"/>
      <c r="AI95" s="69"/>
      <c r="AJ95" s="69"/>
      <c r="AK95" s="69"/>
      <c r="AL95" s="495"/>
      <c r="AM95" s="489"/>
      <c r="AN95" s="69">
        <v>149</v>
      </c>
      <c r="AO95" s="70"/>
      <c r="AP95" s="70"/>
      <c r="AQ95" s="70"/>
      <c r="AR95" s="69">
        <v>119</v>
      </c>
      <c r="AS95" s="69"/>
      <c r="AT95" s="493"/>
      <c r="AU95" s="494"/>
      <c r="AV95" s="490">
        <f t="shared" ref="AV95:AV101" si="118">IF(OrderFormType="Wholesale",CEILING(AR95*ExchRate,ExchRateRoundUpTo),CEILING(AN95*ExchRate,ExchRateRoundUpTo)/1.22)</f>
        <v>119</v>
      </c>
      <c r="AW95" s="490">
        <f t="shared" ref="AW95:AW101" si="119">AV95*(1+AO95+AP95)</f>
        <v>119</v>
      </c>
      <c r="AX95" s="71"/>
      <c r="AY95" s="72"/>
      <c r="AZ95" s="73"/>
      <c r="BA95" s="74"/>
      <c r="BB95" s="75"/>
      <c r="BC95" s="52">
        <f t="shared" ref="BC95:BC101" si="120">SUM(AX95:BB95)</f>
        <v>0</v>
      </c>
      <c r="BD95" s="51">
        <f t="shared" ref="BD95:BD101" si="121">N95*BC95</f>
        <v>0</v>
      </c>
      <c r="BE95" s="491">
        <f t="shared" ref="BE95:BE101" si="122">AV95*(1.05+AO95+AP95)</f>
        <v>124.95</v>
      </c>
      <c r="BF95" s="248"/>
      <c r="BG95" s="217">
        <f t="shared" ref="BG95:BG101" si="123">$N95*BF95</f>
        <v>0</v>
      </c>
      <c r="BH95" s="491">
        <f t="shared" ref="BH95:BH101" si="124">$AV95*(1.1+$AO95+$AP95)</f>
        <v>130.9</v>
      </c>
      <c r="BI95" s="103"/>
      <c r="BJ95" s="51">
        <f t="shared" ref="BJ95:BJ101" si="125">N95*BI95</f>
        <v>0</v>
      </c>
      <c r="BK95" s="491">
        <f t="shared" ref="BK95:BK101" si="126">AV95*(1.15+AO95+AP95)</f>
        <v>136.85</v>
      </c>
      <c r="BL95" s="103"/>
      <c r="BM95" s="217">
        <f t="shared" ref="BM95:BM101" si="127">N95*BL95</f>
        <v>0</v>
      </c>
      <c r="BN95" s="491">
        <f t="shared" ref="BN95:BN101" si="128">AV95*(1.2+AO95+AP95)</f>
        <v>142.79999999999998</v>
      </c>
      <c r="BO95" s="392">
        <f t="shared" ref="BO95:BO101" si="129">(AD95*AW95)+(BC95*BE95)+(BF95*BH95)+(BI95*BK95)+(BL95*BN95)</f>
        <v>0</v>
      </c>
      <c r="BP95" s="217">
        <f t="shared" ref="BP95:BP101" si="130">AD95+BC95+BF95+BI95+BL95</f>
        <v>0</v>
      </c>
      <c r="BQ95" s="51">
        <f t="shared" ref="BQ95:BQ101" si="131">N95*BP95</f>
        <v>0</v>
      </c>
      <c r="BR95" s="77">
        <v>824</v>
      </c>
    </row>
    <row r="96" spans="1:70" ht="12.75" customHeight="1" x14ac:dyDescent="0.15">
      <c r="A96" s="51" t="str">
        <f t="shared" si="116"/>
        <v>LA30375</v>
      </c>
      <c r="B96" s="131" t="s">
        <v>544</v>
      </c>
      <c r="C96" s="54" t="s">
        <v>203</v>
      </c>
      <c r="D96" s="126" t="s">
        <v>5</v>
      </c>
      <c r="E96" s="238"/>
      <c r="F96" s="55" t="s">
        <v>56</v>
      </c>
      <c r="G96" s="129" t="s">
        <v>69</v>
      </c>
      <c r="H96" s="55" t="s">
        <v>70</v>
      </c>
      <c r="I96" s="230" t="s">
        <v>1054</v>
      </c>
      <c r="J96" s="590" t="s">
        <v>1063</v>
      </c>
      <c r="K96" s="590" t="s">
        <v>1057</v>
      </c>
      <c r="L96" s="230" t="s">
        <v>1055</v>
      </c>
      <c r="M96" s="55">
        <v>4.0720000000000001</v>
      </c>
      <c r="N96" s="51">
        <v>15</v>
      </c>
      <c r="O96" s="217"/>
      <c r="P96" s="217"/>
      <c r="Q96" s="56"/>
      <c r="R96" s="57"/>
      <c r="S96" s="58"/>
      <c r="T96" s="59"/>
      <c r="U96" s="60"/>
      <c r="V96" s="61"/>
      <c r="W96" s="62"/>
      <c r="X96" s="63"/>
      <c r="Y96" s="64"/>
      <c r="Z96" s="65"/>
      <c r="AA96" s="66"/>
      <c r="AB96" s="103"/>
      <c r="AC96" s="103"/>
      <c r="AD96" s="220">
        <f t="shared" si="83"/>
        <v>0</v>
      </c>
      <c r="AE96" s="68">
        <f t="shared" si="117"/>
        <v>0</v>
      </c>
      <c r="AF96" s="69"/>
      <c r="AG96" s="69"/>
      <c r="AH96" s="70"/>
      <c r="AI96" s="69"/>
      <c r="AJ96" s="69"/>
      <c r="AK96" s="69"/>
      <c r="AL96" s="495"/>
      <c r="AM96" s="489"/>
      <c r="AN96" s="69">
        <v>109</v>
      </c>
      <c r="AO96" s="70"/>
      <c r="AP96" s="70"/>
      <c r="AQ96" s="70"/>
      <c r="AR96" s="69">
        <v>89</v>
      </c>
      <c r="AS96" s="69"/>
      <c r="AT96" s="493"/>
      <c r="AU96" s="494"/>
      <c r="AV96" s="490">
        <f t="shared" si="118"/>
        <v>89</v>
      </c>
      <c r="AW96" s="490">
        <f t="shared" si="119"/>
        <v>89</v>
      </c>
      <c r="AX96" s="71"/>
      <c r="AY96" s="72"/>
      <c r="AZ96" s="73"/>
      <c r="BA96" s="74"/>
      <c r="BB96" s="75"/>
      <c r="BC96" s="52">
        <f t="shared" si="120"/>
        <v>0</v>
      </c>
      <c r="BD96" s="51">
        <f t="shared" si="121"/>
        <v>0</v>
      </c>
      <c r="BE96" s="491">
        <f t="shared" si="122"/>
        <v>93.45</v>
      </c>
      <c r="BF96" s="248"/>
      <c r="BG96" s="217">
        <f t="shared" si="123"/>
        <v>0</v>
      </c>
      <c r="BH96" s="491">
        <f t="shared" si="124"/>
        <v>97.9</v>
      </c>
      <c r="BI96" s="103"/>
      <c r="BJ96" s="51">
        <f t="shared" si="125"/>
        <v>0</v>
      </c>
      <c r="BK96" s="491">
        <f t="shared" si="126"/>
        <v>102.35</v>
      </c>
      <c r="BL96" s="103"/>
      <c r="BM96" s="217">
        <f t="shared" si="127"/>
        <v>0</v>
      </c>
      <c r="BN96" s="491">
        <f t="shared" si="128"/>
        <v>106.8</v>
      </c>
      <c r="BO96" s="392">
        <f t="shared" si="129"/>
        <v>0</v>
      </c>
      <c r="BP96" s="217">
        <f t="shared" si="130"/>
        <v>0</v>
      </c>
      <c r="BQ96" s="51">
        <f t="shared" si="131"/>
        <v>0</v>
      </c>
      <c r="BR96" s="77">
        <v>375</v>
      </c>
    </row>
    <row r="97" spans="1:70" ht="12.75" customHeight="1" x14ac:dyDescent="0.15">
      <c r="A97" s="51" t="str">
        <f t="shared" si="116"/>
        <v>LA30376</v>
      </c>
      <c r="B97" s="131" t="s">
        <v>544</v>
      </c>
      <c r="C97" s="54" t="s">
        <v>204</v>
      </c>
      <c r="D97" s="126" t="s">
        <v>5</v>
      </c>
      <c r="E97" s="238"/>
      <c r="F97" s="55" t="s">
        <v>56</v>
      </c>
      <c r="G97" s="129" t="s">
        <v>69</v>
      </c>
      <c r="H97" s="55" t="s">
        <v>70</v>
      </c>
      <c r="I97" s="230" t="s">
        <v>1054</v>
      </c>
      <c r="J97" s="590" t="s">
        <v>1063</v>
      </c>
      <c r="K97" s="590" t="s">
        <v>1057</v>
      </c>
      <c r="L97" s="230" t="s">
        <v>1055</v>
      </c>
      <c r="M97" s="55">
        <v>3.9752999999999998</v>
      </c>
      <c r="N97" s="51">
        <v>15</v>
      </c>
      <c r="O97" s="217"/>
      <c r="P97" s="217"/>
      <c r="Q97" s="56"/>
      <c r="R97" s="57"/>
      <c r="S97" s="58"/>
      <c r="T97" s="59"/>
      <c r="U97" s="60"/>
      <c r="V97" s="61"/>
      <c r="W97" s="62"/>
      <c r="X97" s="63"/>
      <c r="Y97" s="64"/>
      <c r="Z97" s="65"/>
      <c r="AA97" s="66"/>
      <c r="AB97" s="103"/>
      <c r="AC97" s="103"/>
      <c r="AD97" s="220">
        <f t="shared" si="83"/>
        <v>0</v>
      </c>
      <c r="AE97" s="68">
        <f t="shared" si="117"/>
        <v>0</v>
      </c>
      <c r="AF97" s="69"/>
      <c r="AG97" s="69"/>
      <c r="AH97" s="70"/>
      <c r="AI97" s="69"/>
      <c r="AJ97" s="69"/>
      <c r="AK97" s="69"/>
      <c r="AL97" s="495"/>
      <c r="AM97" s="489"/>
      <c r="AN97" s="69">
        <v>109</v>
      </c>
      <c r="AO97" s="70"/>
      <c r="AP97" s="70"/>
      <c r="AQ97" s="70"/>
      <c r="AR97" s="69">
        <v>89</v>
      </c>
      <c r="AS97" s="69"/>
      <c r="AT97" s="493"/>
      <c r="AU97" s="494"/>
      <c r="AV97" s="490">
        <f t="shared" si="118"/>
        <v>89</v>
      </c>
      <c r="AW97" s="490">
        <f t="shared" si="119"/>
        <v>89</v>
      </c>
      <c r="AX97" s="71"/>
      <c r="AY97" s="72"/>
      <c r="AZ97" s="73"/>
      <c r="BA97" s="74"/>
      <c r="BB97" s="75"/>
      <c r="BC97" s="52">
        <f t="shared" si="120"/>
        <v>0</v>
      </c>
      <c r="BD97" s="51">
        <f t="shared" si="121"/>
        <v>0</v>
      </c>
      <c r="BE97" s="491">
        <f t="shared" si="122"/>
        <v>93.45</v>
      </c>
      <c r="BF97" s="248"/>
      <c r="BG97" s="217">
        <f t="shared" si="123"/>
        <v>0</v>
      </c>
      <c r="BH97" s="491">
        <f t="shared" si="124"/>
        <v>97.9</v>
      </c>
      <c r="BI97" s="103"/>
      <c r="BJ97" s="51">
        <f t="shared" si="125"/>
        <v>0</v>
      </c>
      <c r="BK97" s="491">
        <f t="shared" si="126"/>
        <v>102.35</v>
      </c>
      <c r="BL97" s="103"/>
      <c r="BM97" s="217">
        <f t="shared" si="127"/>
        <v>0</v>
      </c>
      <c r="BN97" s="491">
        <f t="shared" si="128"/>
        <v>106.8</v>
      </c>
      <c r="BO97" s="392">
        <f t="shared" si="129"/>
        <v>0</v>
      </c>
      <c r="BP97" s="217">
        <f t="shared" si="130"/>
        <v>0</v>
      </c>
      <c r="BQ97" s="51">
        <f t="shared" si="131"/>
        <v>0</v>
      </c>
      <c r="BR97" s="77">
        <v>376</v>
      </c>
    </row>
    <row r="98" spans="1:70" ht="12.75" customHeight="1" x14ac:dyDescent="0.15">
      <c r="A98" s="51" t="str">
        <f t="shared" si="116"/>
        <v>LA30377</v>
      </c>
      <c r="B98" s="131" t="s">
        <v>544</v>
      </c>
      <c r="C98" s="54" t="s">
        <v>205</v>
      </c>
      <c r="D98" s="126" t="s">
        <v>5</v>
      </c>
      <c r="E98" s="238"/>
      <c r="F98" s="55" t="s">
        <v>56</v>
      </c>
      <c r="G98" s="129" t="s">
        <v>69</v>
      </c>
      <c r="H98" s="55" t="s">
        <v>70</v>
      </c>
      <c r="I98" s="230" t="s">
        <v>1054</v>
      </c>
      <c r="J98" s="590" t="s">
        <v>1063</v>
      </c>
      <c r="K98" s="590" t="s">
        <v>1057</v>
      </c>
      <c r="L98" s="230" t="s">
        <v>1055</v>
      </c>
      <c r="M98" s="55">
        <v>4.41</v>
      </c>
      <c r="N98" s="51">
        <v>15</v>
      </c>
      <c r="O98" s="217"/>
      <c r="P98" s="217"/>
      <c r="Q98" s="56"/>
      <c r="R98" s="57"/>
      <c r="S98" s="58"/>
      <c r="T98" s="59"/>
      <c r="U98" s="60"/>
      <c r="V98" s="61"/>
      <c r="W98" s="62"/>
      <c r="X98" s="63"/>
      <c r="Y98" s="64"/>
      <c r="Z98" s="65"/>
      <c r="AA98" s="66"/>
      <c r="AB98" s="103"/>
      <c r="AC98" s="103"/>
      <c r="AD98" s="220">
        <f t="shared" si="83"/>
        <v>0</v>
      </c>
      <c r="AE98" s="68">
        <f t="shared" si="117"/>
        <v>0</v>
      </c>
      <c r="AF98" s="69"/>
      <c r="AG98" s="69"/>
      <c r="AH98" s="70"/>
      <c r="AI98" s="69"/>
      <c r="AJ98" s="69"/>
      <c r="AK98" s="69"/>
      <c r="AL98" s="495"/>
      <c r="AM98" s="489"/>
      <c r="AN98" s="69">
        <v>109</v>
      </c>
      <c r="AO98" s="70"/>
      <c r="AP98" s="70"/>
      <c r="AQ98" s="70"/>
      <c r="AR98" s="69">
        <v>89</v>
      </c>
      <c r="AS98" s="69"/>
      <c r="AT98" s="493"/>
      <c r="AU98" s="494"/>
      <c r="AV98" s="490">
        <f t="shared" si="118"/>
        <v>89</v>
      </c>
      <c r="AW98" s="490">
        <f t="shared" si="119"/>
        <v>89</v>
      </c>
      <c r="AX98" s="71"/>
      <c r="AY98" s="72"/>
      <c r="AZ98" s="73"/>
      <c r="BA98" s="74"/>
      <c r="BB98" s="75"/>
      <c r="BC98" s="52">
        <f t="shared" si="120"/>
        <v>0</v>
      </c>
      <c r="BD98" s="51">
        <f t="shared" si="121"/>
        <v>0</v>
      </c>
      <c r="BE98" s="491">
        <f t="shared" si="122"/>
        <v>93.45</v>
      </c>
      <c r="BF98" s="248"/>
      <c r="BG98" s="217">
        <f t="shared" si="123"/>
        <v>0</v>
      </c>
      <c r="BH98" s="491">
        <f t="shared" si="124"/>
        <v>97.9</v>
      </c>
      <c r="BI98" s="103"/>
      <c r="BJ98" s="51">
        <f t="shared" si="125"/>
        <v>0</v>
      </c>
      <c r="BK98" s="491">
        <f t="shared" si="126"/>
        <v>102.35</v>
      </c>
      <c r="BL98" s="103"/>
      <c r="BM98" s="217">
        <f t="shared" si="127"/>
        <v>0</v>
      </c>
      <c r="BN98" s="491">
        <f t="shared" si="128"/>
        <v>106.8</v>
      </c>
      <c r="BO98" s="392">
        <f t="shared" si="129"/>
        <v>0</v>
      </c>
      <c r="BP98" s="217">
        <f t="shared" si="130"/>
        <v>0</v>
      </c>
      <c r="BQ98" s="51">
        <f t="shared" si="131"/>
        <v>0</v>
      </c>
      <c r="BR98" s="77">
        <v>377</v>
      </c>
    </row>
    <row r="99" spans="1:70" ht="12.75" customHeight="1" x14ac:dyDescent="0.15">
      <c r="A99" s="51" t="str">
        <f t="shared" si="116"/>
        <v>LA30373</v>
      </c>
      <c r="B99" s="131" t="s">
        <v>544</v>
      </c>
      <c r="C99" s="54" t="s">
        <v>206</v>
      </c>
      <c r="D99" s="126" t="s">
        <v>5</v>
      </c>
      <c r="E99" s="238"/>
      <c r="F99" s="55" t="s">
        <v>56</v>
      </c>
      <c r="G99" s="129" t="s">
        <v>69</v>
      </c>
      <c r="H99" s="55" t="s">
        <v>70</v>
      </c>
      <c r="I99" s="230" t="s">
        <v>1054</v>
      </c>
      <c r="J99" s="590" t="s">
        <v>1063</v>
      </c>
      <c r="K99" s="590" t="s">
        <v>1057</v>
      </c>
      <c r="L99" s="230" t="s">
        <v>1055</v>
      </c>
      <c r="M99" s="55">
        <v>4.3840000000000003</v>
      </c>
      <c r="N99" s="51">
        <v>15</v>
      </c>
      <c r="O99" s="217"/>
      <c r="P99" s="217"/>
      <c r="Q99" s="56"/>
      <c r="R99" s="57"/>
      <c r="S99" s="58"/>
      <c r="T99" s="59"/>
      <c r="U99" s="60"/>
      <c r="V99" s="61"/>
      <c r="W99" s="62"/>
      <c r="X99" s="63"/>
      <c r="Y99" s="64"/>
      <c r="Z99" s="65"/>
      <c r="AA99" s="66"/>
      <c r="AB99" s="103"/>
      <c r="AC99" s="103"/>
      <c r="AD99" s="220">
        <f t="shared" si="83"/>
        <v>0</v>
      </c>
      <c r="AE99" s="68">
        <f t="shared" si="117"/>
        <v>0</v>
      </c>
      <c r="AF99" s="69"/>
      <c r="AG99" s="69"/>
      <c r="AH99" s="70"/>
      <c r="AI99" s="69"/>
      <c r="AJ99" s="69"/>
      <c r="AK99" s="69"/>
      <c r="AL99" s="495"/>
      <c r="AM99" s="489"/>
      <c r="AN99" s="69">
        <v>109</v>
      </c>
      <c r="AO99" s="70"/>
      <c r="AP99" s="70"/>
      <c r="AQ99" s="70"/>
      <c r="AR99" s="69">
        <v>89</v>
      </c>
      <c r="AS99" s="69"/>
      <c r="AT99" s="493"/>
      <c r="AU99" s="494"/>
      <c r="AV99" s="490">
        <f t="shared" si="118"/>
        <v>89</v>
      </c>
      <c r="AW99" s="490">
        <f t="shared" si="119"/>
        <v>89</v>
      </c>
      <c r="AX99" s="71"/>
      <c r="AY99" s="72"/>
      <c r="AZ99" s="73"/>
      <c r="BA99" s="74"/>
      <c r="BB99" s="75"/>
      <c r="BC99" s="52">
        <f t="shared" si="120"/>
        <v>0</v>
      </c>
      <c r="BD99" s="51">
        <f t="shared" si="121"/>
        <v>0</v>
      </c>
      <c r="BE99" s="491">
        <f t="shared" si="122"/>
        <v>93.45</v>
      </c>
      <c r="BF99" s="248"/>
      <c r="BG99" s="217">
        <f t="shared" si="123"/>
        <v>0</v>
      </c>
      <c r="BH99" s="491">
        <f t="shared" si="124"/>
        <v>97.9</v>
      </c>
      <c r="BI99" s="103"/>
      <c r="BJ99" s="51">
        <f t="shared" si="125"/>
        <v>0</v>
      </c>
      <c r="BK99" s="491">
        <f t="shared" si="126"/>
        <v>102.35</v>
      </c>
      <c r="BL99" s="103"/>
      <c r="BM99" s="217">
        <f t="shared" si="127"/>
        <v>0</v>
      </c>
      <c r="BN99" s="491">
        <f t="shared" si="128"/>
        <v>106.8</v>
      </c>
      <c r="BO99" s="392">
        <f t="shared" si="129"/>
        <v>0</v>
      </c>
      <c r="BP99" s="217">
        <f t="shared" si="130"/>
        <v>0</v>
      </c>
      <c r="BQ99" s="51">
        <f t="shared" si="131"/>
        <v>0</v>
      </c>
      <c r="BR99" s="77">
        <v>373</v>
      </c>
    </row>
    <row r="100" spans="1:70" ht="12.75" customHeight="1" x14ac:dyDescent="0.15">
      <c r="A100" s="51" t="str">
        <f t="shared" si="116"/>
        <v>LA30372</v>
      </c>
      <c r="B100" s="131" t="s">
        <v>544</v>
      </c>
      <c r="C100" s="54" t="s">
        <v>207</v>
      </c>
      <c r="D100" s="126" t="s">
        <v>5</v>
      </c>
      <c r="E100" s="238"/>
      <c r="F100" s="55" t="s">
        <v>56</v>
      </c>
      <c r="G100" s="129" t="s">
        <v>69</v>
      </c>
      <c r="H100" s="55" t="s">
        <v>70</v>
      </c>
      <c r="I100" s="230" t="s">
        <v>1054</v>
      </c>
      <c r="J100" s="590" t="s">
        <v>1063</v>
      </c>
      <c r="K100" s="590" t="s">
        <v>1057</v>
      </c>
      <c r="L100" s="230" t="s">
        <v>1055</v>
      </c>
      <c r="M100" s="55">
        <v>4.4400000000000004</v>
      </c>
      <c r="N100" s="51">
        <v>15</v>
      </c>
      <c r="O100" s="217"/>
      <c r="P100" s="217"/>
      <c r="Q100" s="56"/>
      <c r="R100" s="57"/>
      <c r="S100" s="58"/>
      <c r="T100" s="59"/>
      <c r="U100" s="60"/>
      <c r="V100" s="61"/>
      <c r="W100" s="62"/>
      <c r="X100" s="63"/>
      <c r="Y100" s="64"/>
      <c r="Z100" s="65"/>
      <c r="AA100" s="66"/>
      <c r="AB100" s="103"/>
      <c r="AC100" s="103"/>
      <c r="AD100" s="220">
        <f t="shared" si="83"/>
        <v>0</v>
      </c>
      <c r="AE100" s="68">
        <f t="shared" si="117"/>
        <v>0</v>
      </c>
      <c r="AF100" s="69"/>
      <c r="AG100" s="69"/>
      <c r="AH100" s="70"/>
      <c r="AI100" s="69"/>
      <c r="AJ100" s="69"/>
      <c r="AK100" s="69"/>
      <c r="AL100" s="495"/>
      <c r="AM100" s="489"/>
      <c r="AN100" s="69">
        <v>109</v>
      </c>
      <c r="AO100" s="70"/>
      <c r="AP100" s="70"/>
      <c r="AQ100" s="70"/>
      <c r="AR100" s="69">
        <v>89</v>
      </c>
      <c r="AS100" s="69"/>
      <c r="AT100" s="493"/>
      <c r="AU100" s="494"/>
      <c r="AV100" s="490">
        <f t="shared" si="118"/>
        <v>89</v>
      </c>
      <c r="AW100" s="490">
        <f t="shared" si="119"/>
        <v>89</v>
      </c>
      <c r="AX100" s="71"/>
      <c r="AY100" s="72"/>
      <c r="AZ100" s="73"/>
      <c r="BA100" s="74"/>
      <c r="BB100" s="75"/>
      <c r="BC100" s="52">
        <f t="shared" si="120"/>
        <v>0</v>
      </c>
      <c r="BD100" s="51">
        <f t="shared" si="121"/>
        <v>0</v>
      </c>
      <c r="BE100" s="491">
        <f t="shared" si="122"/>
        <v>93.45</v>
      </c>
      <c r="BF100" s="248"/>
      <c r="BG100" s="217">
        <f t="shared" si="123"/>
        <v>0</v>
      </c>
      <c r="BH100" s="491">
        <f t="shared" si="124"/>
        <v>97.9</v>
      </c>
      <c r="BI100" s="103"/>
      <c r="BJ100" s="51">
        <f t="shared" si="125"/>
        <v>0</v>
      </c>
      <c r="BK100" s="491">
        <f t="shared" si="126"/>
        <v>102.35</v>
      </c>
      <c r="BL100" s="103"/>
      <c r="BM100" s="217">
        <f t="shared" si="127"/>
        <v>0</v>
      </c>
      <c r="BN100" s="491">
        <f t="shared" si="128"/>
        <v>106.8</v>
      </c>
      <c r="BO100" s="392">
        <f t="shared" si="129"/>
        <v>0</v>
      </c>
      <c r="BP100" s="217">
        <f t="shared" si="130"/>
        <v>0</v>
      </c>
      <c r="BQ100" s="51">
        <f t="shared" si="131"/>
        <v>0</v>
      </c>
      <c r="BR100" s="77">
        <v>372</v>
      </c>
    </row>
    <row r="101" spans="1:70" ht="12.75" customHeight="1" x14ac:dyDescent="0.15">
      <c r="A101" s="51" t="str">
        <f t="shared" si="116"/>
        <v>LA30374</v>
      </c>
      <c r="B101" s="131" t="s">
        <v>544</v>
      </c>
      <c r="C101" s="54" t="s">
        <v>208</v>
      </c>
      <c r="D101" s="126" t="s">
        <v>5</v>
      </c>
      <c r="E101" s="238"/>
      <c r="F101" s="55" t="s">
        <v>56</v>
      </c>
      <c r="G101" s="129" t="s">
        <v>69</v>
      </c>
      <c r="H101" s="55" t="s">
        <v>70</v>
      </c>
      <c r="I101" s="230" t="s">
        <v>1054</v>
      </c>
      <c r="J101" s="590" t="s">
        <v>1063</v>
      </c>
      <c r="K101" s="590" t="s">
        <v>1057</v>
      </c>
      <c r="L101" s="230" t="s">
        <v>1055</v>
      </c>
      <c r="M101" s="55">
        <v>4.4321999999999999</v>
      </c>
      <c r="N101" s="51">
        <v>15</v>
      </c>
      <c r="O101" s="217"/>
      <c r="P101" s="217"/>
      <c r="Q101" s="56"/>
      <c r="R101" s="57"/>
      <c r="S101" s="58"/>
      <c r="T101" s="59"/>
      <c r="U101" s="60"/>
      <c r="V101" s="61"/>
      <c r="W101" s="62"/>
      <c r="X101" s="63"/>
      <c r="Y101" s="64"/>
      <c r="Z101" s="65"/>
      <c r="AA101" s="66"/>
      <c r="AB101" s="103"/>
      <c r="AC101" s="103"/>
      <c r="AD101" s="220">
        <f t="shared" si="83"/>
        <v>0</v>
      </c>
      <c r="AE101" s="68">
        <f t="shared" si="117"/>
        <v>0</v>
      </c>
      <c r="AF101" s="69"/>
      <c r="AG101" s="69"/>
      <c r="AH101" s="70"/>
      <c r="AI101" s="69"/>
      <c r="AJ101" s="69"/>
      <c r="AK101" s="69"/>
      <c r="AL101" s="495"/>
      <c r="AM101" s="489"/>
      <c r="AN101" s="69">
        <v>109</v>
      </c>
      <c r="AO101" s="70"/>
      <c r="AP101" s="70"/>
      <c r="AQ101" s="70"/>
      <c r="AR101" s="69">
        <v>89</v>
      </c>
      <c r="AS101" s="69"/>
      <c r="AT101" s="493"/>
      <c r="AU101" s="494"/>
      <c r="AV101" s="490">
        <f t="shared" si="118"/>
        <v>89</v>
      </c>
      <c r="AW101" s="490">
        <f t="shared" si="119"/>
        <v>89</v>
      </c>
      <c r="AX101" s="71"/>
      <c r="AY101" s="72"/>
      <c r="AZ101" s="73"/>
      <c r="BA101" s="74"/>
      <c r="BB101" s="75"/>
      <c r="BC101" s="52">
        <f t="shared" si="120"/>
        <v>0</v>
      </c>
      <c r="BD101" s="51">
        <f t="shared" si="121"/>
        <v>0</v>
      </c>
      <c r="BE101" s="491">
        <f t="shared" si="122"/>
        <v>93.45</v>
      </c>
      <c r="BF101" s="248"/>
      <c r="BG101" s="217">
        <f t="shared" si="123"/>
        <v>0</v>
      </c>
      <c r="BH101" s="491">
        <f t="shared" si="124"/>
        <v>97.9</v>
      </c>
      <c r="BI101" s="103"/>
      <c r="BJ101" s="51">
        <f t="shared" si="125"/>
        <v>0</v>
      </c>
      <c r="BK101" s="491">
        <f t="shared" si="126"/>
        <v>102.35</v>
      </c>
      <c r="BL101" s="103"/>
      <c r="BM101" s="217">
        <f t="shared" si="127"/>
        <v>0</v>
      </c>
      <c r="BN101" s="491">
        <f t="shared" si="128"/>
        <v>106.8</v>
      </c>
      <c r="BO101" s="392">
        <f t="shared" si="129"/>
        <v>0</v>
      </c>
      <c r="BP101" s="217">
        <f t="shared" si="130"/>
        <v>0</v>
      </c>
      <c r="BQ101" s="51">
        <f t="shared" si="131"/>
        <v>0</v>
      </c>
      <c r="BR101" s="77">
        <v>374</v>
      </c>
    </row>
    <row r="102" spans="1:70" ht="17" x14ac:dyDescent="0.2">
      <c r="A102" s="127"/>
      <c r="B102" s="127"/>
      <c r="C102" s="292" t="s">
        <v>175</v>
      </c>
      <c r="D102" s="127"/>
      <c r="E102" s="235"/>
      <c r="F102" s="127"/>
      <c r="G102" s="127"/>
      <c r="H102" s="127"/>
      <c r="I102" s="235"/>
      <c r="J102" s="235"/>
      <c r="K102" s="235"/>
      <c r="L102" s="235"/>
      <c r="M102" s="127"/>
      <c r="N102" s="127"/>
      <c r="O102" s="235"/>
      <c r="P102" s="235"/>
      <c r="Q102" s="190"/>
      <c r="R102" s="190"/>
      <c r="S102" s="190"/>
      <c r="T102" s="190"/>
      <c r="U102" s="190"/>
      <c r="V102" s="190"/>
      <c r="W102" s="190"/>
      <c r="X102" s="190"/>
      <c r="Y102" s="190"/>
      <c r="Z102" s="190"/>
      <c r="AA102" s="190"/>
      <c r="AB102" s="236"/>
      <c r="AC102" s="236"/>
      <c r="AD102" s="127"/>
      <c r="AE102" s="127"/>
      <c r="AF102" s="127"/>
      <c r="AG102" s="127"/>
      <c r="AH102" s="127"/>
      <c r="AI102" s="127"/>
      <c r="AJ102" s="127"/>
      <c r="AK102" s="127"/>
      <c r="AL102" s="127"/>
      <c r="AM102" s="127"/>
      <c r="AN102" s="127"/>
      <c r="AO102" s="127"/>
      <c r="AP102" s="127"/>
      <c r="AQ102" s="127"/>
      <c r="AR102" s="235"/>
      <c r="AS102" s="235"/>
      <c r="AT102" s="235"/>
      <c r="AU102" s="235"/>
      <c r="AV102" s="235"/>
      <c r="AW102" s="235"/>
      <c r="AX102" s="236"/>
      <c r="AY102" s="236"/>
      <c r="AZ102" s="236"/>
      <c r="BA102" s="236"/>
      <c r="BB102" s="236"/>
      <c r="BC102" s="235"/>
      <c r="BD102" s="235"/>
      <c r="BE102" s="235"/>
      <c r="BF102" s="235"/>
      <c r="BG102" s="235"/>
      <c r="BH102" s="236"/>
      <c r="BI102" s="235"/>
      <c r="BJ102" s="235"/>
      <c r="BK102" s="235"/>
      <c r="BL102" s="235"/>
      <c r="BM102" s="235"/>
      <c r="BN102" s="235"/>
      <c r="BO102" s="235"/>
      <c r="BP102" s="235"/>
      <c r="BQ102" s="127"/>
      <c r="BR102" s="128"/>
    </row>
    <row r="103" spans="1:70" ht="12.75" customHeight="1" x14ac:dyDescent="0.15">
      <c r="A103" s="51" t="str">
        <f t="shared" ref="A103:A109" si="132">"LA3"&amp;REPT(0,4-LEN(BR103))&amp;BR103</f>
        <v>LA30903</v>
      </c>
      <c r="B103" s="126" t="s">
        <v>175</v>
      </c>
      <c r="C103" s="131" t="s">
        <v>176</v>
      </c>
      <c r="D103" s="126" t="s">
        <v>5</v>
      </c>
      <c r="E103" s="238"/>
      <c r="F103" s="55" t="s">
        <v>56</v>
      </c>
      <c r="G103" s="55" t="s">
        <v>72</v>
      </c>
      <c r="H103" s="55" t="s">
        <v>73</v>
      </c>
      <c r="I103" s="230" t="s">
        <v>1054</v>
      </c>
      <c r="J103" s="590" t="s">
        <v>1063</v>
      </c>
      <c r="K103" s="590" t="s">
        <v>1057</v>
      </c>
      <c r="L103" s="230" t="s">
        <v>1055</v>
      </c>
      <c r="M103" s="55">
        <v>6.2469999999999999</v>
      </c>
      <c r="N103" s="130">
        <v>10</v>
      </c>
      <c r="O103" s="239"/>
      <c r="P103" s="239"/>
      <c r="Q103" s="56"/>
      <c r="R103" s="57"/>
      <c r="S103" s="58"/>
      <c r="T103" s="59"/>
      <c r="U103" s="60"/>
      <c r="V103" s="61"/>
      <c r="W103" s="62"/>
      <c r="X103" s="63"/>
      <c r="Y103" s="64"/>
      <c r="Z103" s="65"/>
      <c r="AA103" s="66"/>
      <c r="AB103" s="103"/>
      <c r="AC103" s="103"/>
      <c r="AD103" s="220">
        <f t="shared" si="83"/>
        <v>0</v>
      </c>
      <c r="AE103" s="68">
        <f t="shared" ref="AE103:AE109" si="133">N103*AD103</f>
        <v>0</v>
      </c>
      <c r="AF103" s="69"/>
      <c r="AG103" s="69"/>
      <c r="AH103" s="70"/>
      <c r="AI103" s="69"/>
      <c r="AJ103" s="69"/>
      <c r="AK103" s="69"/>
      <c r="AL103" s="495"/>
      <c r="AM103" s="489"/>
      <c r="AN103" s="69">
        <v>149</v>
      </c>
      <c r="AO103" s="70"/>
      <c r="AP103" s="70"/>
      <c r="AQ103" s="70"/>
      <c r="AR103" s="69">
        <v>119</v>
      </c>
      <c r="AS103" s="69"/>
      <c r="AT103" s="493"/>
      <c r="AU103" s="494"/>
      <c r="AV103" s="490">
        <f t="shared" ref="AV103:AV109" si="134">IF(OrderFormType="Wholesale",CEILING(AR103*ExchRate,ExchRateRoundUpTo),CEILING(AN103*ExchRate,ExchRateRoundUpTo)/1.22)</f>
        <v>119</v>
      </c>
      <c r="AW103" s="490">
        <f t="shared" ref="AW103:AW109" si="135">AV103*(1+AO103+AP103)</f>
        <v>119</v>
      </c>
      <c r="AX103" s="71"/>
      <c r="AY103" s="72"/>
      <c r="AZ103" s="73"/>
      <c r="BA103" s="74"/>
      <c r="BB103" s="75"/>
      <c r="BC103" s="52">
        <f t="shared" ref="BC103:BC109" si="136">SUM(AX103:BB103)</f>
        <v>0</v>
      </c>
      <c r="BD103" s="51">
        <f t="shared" ref="BD103:BD109" si="137">N103*BC103</f>
        <v>0</v>
      </c>
      <c r="BE103" s="491">
        <f t="shared" ref="BE103:BE109" si="138">AV103*(1.05+AO103+AP103)</f>
        <v>124.95</v>
      </c>
      <c r="BF103" s="248"/>
      <c r="BG103" s="217">
        <f t="shared" ref="BG103:BG109" si="139">$N103*BF103</f>
        <v>0</v>
      </c>
      <c r="BH103" s="491">
        <f t="shared" ref="BH103:BH109" si="140">$AV103*(1.1+$AO103+$AP103)</f>
        <v>130.9</v>
      </c>
      <c r="BI103" s="103"/>
      <c r="BJ103" s="51">
        <f t="shared" ref="BJ103:BJ109" si="141">N103*BI103</f>
        <v>0</v>
      </c>
      <c r="BK103" s="491">
        <f t="shared" ref="BK103:BK109" si="142">AV103*(1.15+AO103+AP103)</f>
        <v>136.85</v>
      </c>
      <c r="BL103" s="103"/>
      <c r="BM103" s="217">
        <f t="shared" ref="BM103:BM109" si="143">N103*BL103</f>
        <v>0</v>
      </c>
      <c r="BN103" s="491">
        <f t="shared" ref="BN103:BN109" si="144">AV103*(1.2+AO103+AP103)</f>
        <v>142.79999999999998</v>
      </c>
      <c r="BO103" s="392">
        <f t="shared" ref="BO103:BO109" si="145">(AD103*AW103)+(BC103*BE103)+(BF103*BH103)+(BI103*BK103)+(BL103*BN103)</f>
        <v>0</v>
      </c>
      <c r="BP103" s="217">
        <f t="shared" ref="BP103:BP109" si="146">AD103+BC103+BF103+BI103+BL103</f>
        <v>0</v>
      </c>
      <c r="BQ103" s="51">
        <f t="shared" ref="BQ103:BQ109" si="147">N103*BP103</f>
        <v>0</v>
      </c>
      <c r="BR103" s="77">
        <v>903</v>
      </c>
    </row>
    <row r="104" spans="1:70" ht="12.75" customHeight="1" x14ac:dyDescent="0.15">
      <c r="A104" s="51" t="str">
        <f t="shared" si="132"/>
        <v>LA30942</v>
      </c>
      <c r="B104" s="126" t="s">
        <v>175</v>
      </c>
      <c r="C104" s="131" t="s">
        <v>177</v>
      </c>
      <c r="D104" s="126" t="s">
        <v>5</v>
      </c>
      <c r="E104" s="238"/>
      <c r="F104" s="55" t="s">
        <v>56</v>
      </c>
      <c r="G104" s="55" t="s">
        <v>72</v>
      </c>
      <c r="H104" s="55" t="s">
        <v>73</v>
      </c>
      <c r="I104" s="230" t="s">
        <v>1054</v>
      </c>
      <c r="J104" s="590" t="s">
        <v>1063</v>
      </c>
      <c r="K104" s="590" t="s">
        <v>1057</v>
      </c>
      <c r="L104" s="230" t="s">
        <v>1055</v>
      </c>
      <c r="M104" s="55">
        <v>5.734</v>
      </c>
      <c r="N104" s="130">
        <v>10</v>
      </c>
      <c r="O104" s="239"/>
      <c r="P104" s="239"/>
      <c r="Q104" s="56"/>
      <c r="R104" s="57"/>
      <c r="S104" s="58"/>
      <c r="T104" s="59"/>
      <c r="U104" s="60"/>
      <c r="V104" s="61"/>
      <c r="W104" s="62"/>
      <c r="X104" s="63"/>
      <c r="Y104" s="64"/>
      <c r="Z104" s="65"/>
      <c r="AA104" s="66"/>
      <c r="AB104" s="103"/>
      <c r="AC104" s="103"/>
      <c r="AD104" s="220">
        <f t="shared" si="83"/>
        <v>0</v>
      </c>
      <c r="AE104" s="68">
        <f t="shared" si="133"/>
        <v>0</v>
      </c>
      <c r="AF104" s="69"/>
      <c r="AG104" s="69"/>
      <c r="AH104" s="70"/>
      <c r="AI104" s="69"/>
      <c r="AJ104" s="69"/>
      <c r="AK104" s="69"/>
      <c r="AL104" s="495"/>
      <c r="AM104" s="489"/>
      <c r="AN104" s="69">
        <v>149</v>
      </c>
      <c r="AO104" s="70"/>
      <c r="AP104" s="70"/>
      <c r="AQ104" s="70"/>
      <c r="AR104" s="69">
        <v>119</v>
      </c>
      <c r="AS104" s="69"/>
      <c r="AT104" s="493"/>
      <c r="AU104" s="494"/>
      <c r="AV104" s="490">
        <f t="shared" si="134"/>
        <v>119</v>
      </c>
      <c r="AW104" s="490">
        <f t="shared" si="135"/>
        <v>119</v>
      </c>
      <c r="AX104" s="71"/>
      <c r="AY104" s="72"/>
      <c r="AZ104" s="73"/>
      <c r="BA104" s="74"/>
      <c r="BB104" s="75"/>
      <c r="BC104" s="52">
        <f t="shared" si="136"/>
        <v>0</v>
      </c>
      <c r="BD104" s="51">
        <f t="shared" si="137"/>
        <v>0</v>
      </c>
      <c r="BE104" s="491">
        <f t="shared" si="138"/>
        <v>124.95</v>
      </c>
      <c r="BF104" s="248"/>
      <c r="BG104" s="217">
        <f t="shared" si="139"/>
        <v>0</v>
      </c>
      <c r="BH104" s="491">
        <f t="shared" si="140"/>
        <v>130.9</v>
      </c>
      <c r="BI104" s="103"/>
      <c r="BJ104" s="51">
        <f t="shared" si="141"/>
        <v>0</v>
      </c>
      <c r="BK104" s="491">
        <f t="shared" si="142"/>
        <v>136.85</v>
      </c>
      <c r="BL104" s="103"/>
      <c r="BM104" s="217">
        <f t="shared" si="143"/>
        <v>0</v>
      </c>
      <c r="BN104" s="491">
        <f t="shared" si="144"/>
        <v>142.79999999999998</v>
      </c>
      <c r="BO104" s="392">
        <f t="shared" si="145"/>
        <v>0</v>
      </c>
      <c r="BP104" s="217">
        <f t="shared" si="146"/>
        <v>0</v>
      </c>
      <c r="BQ104" s="51">
        <f t="shared" si="147"/>
        <v>0</v>
      </c>
      <c r="BR104" s="77">
        <v>942</v>
      </c>
    </row>
    <row r="105" spans="1:70" ht="12.75" customHeight="1" x14ac:dyDescent="0.15">
      <c r="A105" s="51" t="str">
        <f t="shared" si="132"/>
        <v>LA31087</v>
      </c>
      <c r="B105" s="126" t="s">
        <v>175</v>
      </c>
      <c r="C105" s="131" t="s">
        <v>178</v>
      </c>
      <c r="D105" s="126" t="s">
        <v>5</v>
      </c>
      <c r="E105" s="238"/>
      <c r="F105" s="55" t="s">
        <v>56</v>
      </c>
      <c r="G105" s="55" t="s">
        <v>72</v>
      </c>
      <c r="H105" s="55" t="s">
        <v>73</v>
      </c>
      <c r="I105" s="230" t="s">
        <v>1054</v>
      </c>
      <c r="J105" s="590" t="s">
        <v>1063</v>
      </c>
      <c r="K105" s="590" t="s">
        <v>1057</v>
      </c>
      <c r="L105" s="230" t="s">
        <v>1055</v>
      </c>
      <c r="M105" s="55">
        <v>5.734</v>
      </c>
      <c r="N105" s="130">
        <v>10</v>
      </c>
      <c r="O105" s="239"/>
      <c r="P105" s="239"/>
      <c r="Q105" s="56"/>
      <c r="R105" s="57"/>
      <c r="S105" s="58"/>
      <c r="T105" s="59"/>
      <c r="U105" s="60"/>
      <c r="V105" s="61"/>
      <c r="W105" s="62"/>
      <c r="X105" s="63"/>
      <c r="Y105" s="64"/>
      <c r="Z105" s="65"/>
      <c r="AA105" s="66"/>
      <c r="AB105" s="103"/>
      <c r="AC105" s="103"/>
      <c r="AD105" s="220">
        <f t="shared" si="83"/>
        <v>0</v>
      </c>
      <c r="AE105" s="68">
        <f t="shared" si="133"/>
        <v>0</v>
      </c>
      <c r="AF105" s="69"/>
      <c r="AG105" s="69"/>
      <c r="AH105" s="70"/>
      <c r="AI105" s="69"/>
      <c r="AJ105" s="69"/>
      <c r="AK105" s="69"/>
      <c r="AL105" s="495"/>
      <c r="AM105" s="489"/>
      <c r="AN105" s="69">
        <v>149</v>
      </c>
      <c r="AO105" s="70"/>
      <c r="AP105" s="70"/>
      <c r="AQ105" s="70"/>
      <c r="AR105" s="69">
        <v>119</v>
      </c>
      <c r="AS105" s="69"/>
      <c r="AT105" s="493"/>
      <c r="AU105" s="494"/>
      <c r="AV105" s="490">
        <f t="shared" si="134"/>
        <v>119</v>
      </c>
      <c r="AW105" s="490">
        <f t="shared" si="135"/>
        <v>119</v>
      </c>
      <c r="AX105" s="71"/>
      <c r="AY105" s="72"/>
      <c r="AZ105" s="73"/>
      <c r="BA105" s="74"/>
      <c r="BB105" s="75"/>
      <c r="BC105" s="52">
        <f t="shared" si="136"/>
        <v>0</v>
      </c>
      <c r="BD105" s="51">
        <f t="shared" si="137"/>
        <v>0</v>
      </c>
      <c r="BE105" s="491">
        <f t="shared" si="138"/>
        <v>124.95</v>
      </c>
      <c r="BF105" s="248"/>
      <c r="BG105" s="217">
        <f t="shared" si="139"/>
        <v>0</v>
      </c>
      <c r="BH105" s="491">
        <f t="shared" si="140"/>
        <v>130.9</v>
      </c>
      <c r="BI105" s="103"/>
      <c r="BJ105" s="51">
        <f t="shared" si="141"/>
        <v>0</v>
      </c>
      <c r="BK105" s="491">
        <f t="shared" si="142"/>
        <v>136.85</v>
      </c>
      <c r="BL105" s="103"/>
      <c r="BM105" s="217">
        <f t="shared" si="143"/>
        <v>0</v>
      </c>
      <c r="BN105" s="491">
        <f t="shared" si="144"/>
        <v>142.79999999999998</v>
      </c>
      <c r="BO105" s="392">
        <f t="shared" si="145"/>
        <v>0</v>
      </c>
      <c r="BP105" s="217">
        <f t="shared" si="146"/>
        <v>0</v>
      </c>
      <c r="BQ105" s="51">
        <f t="shared" si="147"/>
        <v>0</v>
      </c>
      <c r="BR105" s="77">
        <v>1087</v>
      </c>
    </row>
    <row r="106" spans="1:70" ht="12.75" customHeight="1" x14ac:dyDescent="0.15">
      <c r="A106" s="51" t="str">
        <f t="shared" si="132"/>
        <v>LA30902</v>
      </c>
      <c r="B106" s="126" t="s">
        <v>175</v>
      </c>
      <c r="C106" s="131" t="s">
        <v>179</v>
      </c>
      <c r="D106" s="126" t="s">
        <v>5</v>
      </c>
      <c r="E106" s="238"/>
      <c r="F106" s="55" t="s">
        <v>56</v>
      </c>
      <c r="G106" s="55" t="s">
        <v>72</v>
      </c>
      <c r="H106" s="55" t="s">
        <v>73</v>
      </c>
      <c r="I106" s="230" t="s">
        <v>1054</v>
      </c>
      <c r="J106" s="590" t="s">
        <v>1063</v>
      </c>
      <c r="K106" s="590" t="s">
        <v>1057</v>
      </c>
      <c r="L106" s="230" t="s">
        <v>1055</v>
      </c>
      <c r="M106" s="55">
        <v>6.9119999999999999</v>
      </c>
      <c r="N106" s="130">
        <v>10</v>
      </c>
      <c r="O106" s="239"/>
      <c r="P106" s="239"/>
      <c r="Q106" s="56"/>
      <c r="R106" s="57"/>
      <c r="S106" s="58"/>
      <c r="T106" s="59"/>
      <c r="U106" s="60"/>
      <c r="V106" s="61"/>
      <c r="W106" s="62"/>
      <c r="X106" s="63"/>
      <c r="Y106" s="64"/>
      <c r="Z106" s="65"/>
      <c r="AA106" s="66"/>
      <c r="AB106" s="103"/>
      <c r="AC106" s="103"/>
      <c r="AD106" s="220">
        <f t="shared" si="83"/>
        <v>0</v>
      </c>
      <c r="AE106" s="68">
        <f t="shared" si="133"/>
        <v>0</v>
      </c>
      <c r="AF106" s="69"/>
      <c r="AG106" s="69"/>
      <c r="AH106" s="70"/>
      <c r="AI106" s="69"/>
      <c r="AJ106" s="69"/>
      <c r="AK106" s="69"/>
      <c r="AL106" s="495"/>
      <c r="AM106" s="489"/>
      <c r="AN106" s="69">
        <v>154</v>
      </c>
      <c r="AO106" s="70"/>
      <c r="AP106" s="70"/>
      <c r="AQ106" s="70"/>
      <c r="AR106" s="69">
        <v>124</v>
      </c>
      <c r="AS106" s="69"/>
      <c r="AT106" s="493"/>
      <c r="AU106" s="494"/>
      <c r="AV106" s="490">
        <f t="shared" si="134"/>
        <v>124</v>
      </c>
      <c r="AW106" s="490">
        <f t="shared" si="135"/>
        <v>124</v>
      </c>
      <c r="AX106" s="71"/>
      <c r="AY106" s="72"/>
      <c r="AZ106" s="73"/>
      <c r="BA106" s="74"/>
      <c r="BB106" s="75"/>
      <c r="BC106" s="52">
        <f t="shared" si="136"/>
        <v>0</v>
      </c>
      <c r="BD106" s="51">
        <f t="shared" si="137"/>
        <v>0</v>
      </c>
      <c r="BE106" s="491">
        <f t="shared" si="138"/>
        <v>130.20000000000002</v>
      </c>
      <c r="BF106" s="248"/>
      <c r="BG106" s="217">
        <f t="shared" si="139"/>
        <v>0</v>
      </c>
      <c r="BH106" s="491">
        <f t="shared" si="140"/>
        <v>136.4</v>
      </c>
      <c r="BI106" s="103"/>
      <c r="BJ106" s="51">
        <f t="shared" si="141"/>
        <v>0</v>
      </c>
      <c r="BK106" s="491">
        <f t="shared" si="142"/>
        <v>142.6</v>
      </c>
      <c r="BL106" s="103"/>
      <c r="BM106" s="217">
        <f t="shared" si="143"/>
        <v>0</v>
      </c>
      <c r="BN106" s="491">
        <f t="shared" si="144"/>
        <v>148.79999999999998</v>
      </c>
      <c r="BO106" s="392">
        <f t="shared" si="145"/>
        <v>0</v>
      </c>
      <c r="BP106" s="217">
        <f t="shared" si="146"/>
        <v>0</v>
      </c>
      <c r="BQ106" s="51">
        <f t="shared" si="147"/>
        <v>0</v>
      </c>
      <c r="BR106" s="77">
        <v>902</v>
      </c>
    </row>
    <row r="107" spans="1:70" ht="12.75" customHeight="1" x14ac:dyDescent="0.15">
      <c r="A107" s="51" t="str">
        <f t="shared" si="132"/>
        <v>LA30899</v>
      </c>
      <c r="B107" s="126" t="s">
        <v>175</v>
      </c>
      <c r="C107" s="131" t="s">
        <v>180</v>
      </c>
      <c r="D107" s="126" t="s">
        <v>5</v>
      </c>
      <c r="E107" s="238"/>
      <c r="F107" s="55" t="s">
        <v>56</v>
      </c>
      <c r="G107" s="55" t="s">
        <v>72</v>
      </c>
      <c r="H107" s="55" t="s">
        <v>73</v>
      </c>
      <c r="I107" s="230" t="s">
        <v>1054</v>
      </c>
      <c r="J107" s="590" t="s">
        <v>1063</v>
      </c>
      <c r="K107" s="590" t="s">
        <v>1057</v>
      </c>
      <c r="L107" s="230" t="s">
        <v>1055</v>
      </c>
      <c r="M107" s="55">
        <v>6.66</v>
      </c>
      <c r="N107" s="130">
        <v>10</v>
      </c>
      <c r="O107" s="239"/>
      <c r="P107" s="239"/>
      <c r="Q107" s="56"/>
      <c r="R107" s="57"/>
      <c r="S107" s="58"/>
      <c r="T107" s="59"/>
      <c r="U107" s="60"/>
      <c r="V107" s="61"/>
      <c r="W107" s="62"/>
      <c r="X107" s="63"/>
      <c r="Y107" s="64"/>
      <c r="Z107" s="65"/>
      <c r="AA107" s="66"/>
      <c r="AB107" s="103"/>
      <c r="AC107" s="103"/>
      <c r="AD107" s="220">
        <f t="shared" si="83"/>
        <v>0</v>
      </c>
      <c r="AE107" s="68">
        <f t="shared" si="133"/>
        <v>0</v>
      </c>
      <c r="AF107" s="69"/>
      <c r="AG107" s="69"/>
      <c r="AH107" s="70"/>
      <c r="AI107" s="69"/>
      <c r="AJ107" s="69"/>
      <c r="AK107" s="69"/>
      <c r="AL107" s="495"/>
      <c r="AM107" s="489"/>
      <c r="AN107" s="69">
        <v>154</v>
      </c>
      <c r="AO107" s="70"/>
      <c r="AP107" s="70"/>
      <c r="AQ107" s="70"/>
      <c r="AR107" s="69">
        <v>124</v>
      </c>
      <c r="AS107" s="69"/>
      <c r="AT107" s="493"/>
      <c r="AU107" s="494"/>
      <c r="AV107" s="490">
        <f t="shared" si="134"/>
        <v>124</v>
      </c>
      <c r="AW107" s="490">
        <f t="shared" si="135"/>
        <v>124</v>
      </c>
      <c r="AX107" s="71"/>
      <c r="AY107" s="72"/>
      <c r="AZ107" s="73"/>
      <c r="BA107" s="74"/>
      <c r="BB107" s="75"/>
      <c r="BC107" s="52">
        <f t="shared" si="136"/>
        <v>0</v>
      </c>
      <c r="BD107" s="51">
        <f t="shared" si="137"/>
        <v>0</v>
      </c>
      <c r="BE107" s="491">
        <f t="shared" si="138"/>
        <v>130.20000000000002</v>
      </c>
      <c r="BF107" s="248"/>
      <c r="BG107" s="217">
        <f t="shared" si="139"/>
        <v>0</v>
      </c>
      <c r="BH107" s="491">
        <f t="shared" si="140"/>
        <v>136.4</v>
      </c>
      <c r="BI107" s="103"/>
      <c r="BJ107" s="51">
        <f t="shared" si="141"/>
        <v>0</v>
      </c>
      <c r="BK107" s="491">
        <f t="shared" si="142"/>
        <v>142.6</v>
      </c>
      <c r="BL107" s="103"/>
      <c r="BM107" s="217">
        <f t="shared" si="143"/>
        <v>0</v>
      </c>
      <c r="BN107" s="491">
        <f t="shared" si="144"/>
        <v>148.79999999999998</v>
      </c>
      <c r="BO107" s="392">
        <f t="shared" si="145"/>
        <v>0</v>
      </c>
      <c r="BP107" s="217">
        <f t="shared" si="146"/>
        <v>0</v>
      </c>
      <c r="BQ107" s="51">
        <f t="shared" si="147"/>
        <v>0</v>
      </c>
      <c r="BR107" s="77">
        <v>899</v>
      </c>
    </row>
    <row r="108" spans="1:70" ht="12.75" customHeight="1" x14ac:dyDescent="0.15">
      <c r="A108" s="51" t="str">
        <f t="shared" si="132"/>
        <v>LA30900</v>
      </c>
      <c r="B108" s="126" t="s">
        <v>175</v>
      </c>
      <c r="C108" s="131" t="s">
        <v>181</v>
      </c>
      <c r="D108" s="126" t="s">
        <v>5</v>
      </c>
      <c r="E108" s="238"/>
      <c r="F108" s="55" t="s">
        <v>56</v>
      </c>
      <c r="G108" s="55" t="s">
        <v>72</v>
      </c>
      <c r="H108" s="55" t="s">
        <v>73</v>
      </c>
      <c r="I108" s="230" t="s">
        <v>1054</v>
      </c>
      <c r="J108" s="590" t="s">
        <v>1063</v>
      </c>
      <c r="K108" s="590" t="s">
        <v>1057</v>
      </c>
      <c r="L108" s="230" t="s">
        <v>1055</v>
      </c>
      <c r="M108" s="55">
        <v>6.2160000000000002</v>
      </c>
      <c r="N108" s="130">
        <v>10</v>
      </c>
      <c r="O108" s="239"/>
      <c r="P108" s="239"/>
      <c r="Q108" s="56"/>
      <c r="R108" s="57"/>
      <c r="S108" s="58"/>
      <c r="T108" s="59"/>
      <c r="U108" s="60"/>
      <c r="V108" s="61"/>
      <c r="W108" s="62"/>
      <c r="X108" s="63"/>
      <c r="Y108" s="64"/>
      <c r="Z108" s="65"/>
      <c r="AA108" s="66"/>
      <c r="AB108" s="103"/>
      <c r="AC108" s="103"/>
      <c r="AD108" s="220">
        <f t="shared" si="83"/>
        <v>0</v>
      </c>
      <c r="AE108" s="68">
        <f t="shared" si="133"/>
        <v>0</v>
      </c>
      <c r="AF108" s="69"/>
      <c r="AG108" s="69"/>
      <c r="AH108" s="70"/>
      <c r="AI108" s="69"/>
      <c r="AJ108" s="69"/>
      <c r="AK108" s="69"/>
      <c r="AL108" s="495"/>
      <c r="AM108" s="489"/>
      <c r="AN108" s="69">
        <v>149</v>
      </c>
      <c r="AO108" s="70"/>
      <c r="AP108" s="70"/>
      <c r="AQ108" s="70"/>
      <c r="AR108" s="69">
        <v>119</v>
      </c>
      <c r="AS108" s="69"/>
      <c r="AT108" s="493"/>
      <c r="AU108" s="494"/>
      <c r="AV108" s="490">
        <f t="shared" si="134"/>
        <v>119</v>
      </c>
      <c r="AW108" s="490">
        <f t="shared" si="135"/>
        <v>119</v>
      </c>
      <c r="AX108" s="71"/>
      <c r="AY108" s="72"/>
      <c r="AZ108" s="73"/>
      <c r="BA108" s="74"/>
      <c r="BB108" s="75"/>
      <c r="BC108" s="52">
        <f t="shared" si="136"/>
        <v>0</v>
      </c>
      <c r="BD108" s="51">
        <f t="shared" si="137"/>
        <v>0</v>
      </c>
      <c r="BE108" s="491">
        <f t="shared" si="138"/>
        <v>124.95</v>
      </c>
      <c r="BF108" s="248"/>
      <c r="BG108" s="217">
        <f t="shared" si="139"/>
        <v>0</v>
      </c>
      <c r="BH108" s="491">
        <f t="shared" si="140"/>
        <v>130.9</v>
      </c>
      <c r="BI108" s="103"/>
      <c r="BJ108" s="51">
        <f t="shared" si="141"/>
        <v>0</v>
      </c>
      <c r="BK108" s="491">
        <f t="shared" si="142"/>
        <v>136.85</v>
      </c>
      <c r="BL108" s="103"/>
      <c r="BM108" s="217">
        <f t="shared" si="143"/>
        <v>0</v>
      </c>
      <c r="BN108" s="491">
        <f t="shared" si="144"/>
        <v>142.79999999999998</v>
      </c>
      <c r="BO108" s="392">
        <f t="shared" si="145"/>
        <v>0</v>
      </c>
      <c r="BP108" s="217">
        <f t="shared" si="146"/>
        <v>0</v>
      </c>
      <c r="BQ108" s="51">
        <f t="shared" si="147"/>
        <v>0</v>
      </c>
      <c r="BR108" s="77">
        <v>900</v>
      </c>
    </row>
    <row r="109" spans="1:70" ht="12.75" customHeight="1" x14ac:dyDescent="0.15">
      <c r="A109" s="51" t="str">
        <f t="shared" si="132"/>
        <v>LA30901</v>
      </c>
      <c r="B109" s="126" t="s">
        <v>175</v>
      </c>
      <c r="C109" s="131" t="s">
        <v>182</v>
      </c>
      <c r="D109" s="126" t="s">
        <v>5</v>
      </c>
      <c r="E109" s="238"/>
      <c r="F109" s="55" t="s">
        <v>56</v>
      </c>
      <c r="G109" s="55" t="s">
        <v>72</v>
      </c>
      <c r="H109" s="55" t="s">
        <v>73</v>
      </c>
      <c r="I109" s="230" t="s">
        <v>1054</v>
      </c>
      <c r="J109" s="590" t="s">
        <v>1063</v>
      </c>
      <c r="K109" s="590" t="s">
        <v>1057</v>
      </c>
      <c r="L109" s="230" t="s">
        <v>1055</v>
      </c>
      <c r="M109" s="55">
        <v>6.9320000000000004</v>
      </c>
      <c r="N109" s="130">
        <v>10</v>
      </c>
      <c r="O109" s="239"/>
      <c r="P109" s="239"/>
      <c r="Q109" s="56"/>
      <c r="R109" s="57"/>
      <c r="S109" s="58"/>
      <c r="T109" s="59"/>
      <c r="U109" s="60"/>
      <c r="V109" s="61"/>
      <c r="W109" s="62"/>
      <c r="X109" s="63"/>
      <c r="Y109" s="64"/>
      <c r="Z109" s="65"/>
      <c r="AA109" s="66"/>
      <c r="AB109" s="103"/>
      <c r="AC109" s="103"/>
      <c r="AD109" s="220">
        <f t="shared" si="83"/>
        <v>0</v>
      </c>
      <c r="AE109" s="68">
        <f t="shared" si="133"/>
        <v>0</v>
      </c>
      <c r="AF109" s="69"/>
      <c r="AG109" s="69"/>
      <c r="AH109" s="70"/>
      <c r="AI109" s="69"/>
      <c r="AJ109" s="69"/>
      <c r="AK109" s="69"/>
      <c r="AL109" s="495"/>
      <c r="AM109" s="489"/>
      <c r="AN109" s="69">
        <v>154</v>
      </c>
      <c r="AO109" s="70"/>
      <c r="AP109" s="70"/>
      <c r="AQ109" s="70"/>
      <c r="AR109" s="69">
        <v>124</v>
      </c>
      <c r="AS109" s="69"/>
      <c r="AT109" s="493"/>
      <c r="AU109" s="494"/>
      <c r="AV109" s="490">
        <f t="shared" si="134"/>
        <v>124</v>
      </c>
      <c r="AW109" s="490">
        <f t="shared" si="135"/>
        <v>124</v>
      </c>
      <c r="AX109" s="71"/>
      <c r="AY109" s="72"/>
      <c r="AZ109" s="73"/>
      <c r="BA109" s="74"/>
      <c r="BB109" s="75"/>
      <c r="BC109" s="52">
        <f t="shared" si="136"/>
        <v>0</v>
      </c>
      <c r="BD109" s="51">
        <f t="shared" si="137"/>
        <v>0</v>
      </c>
      <c r="BE109" s="491">
        <f t="shared" si="138"/>
        <v>130.20000000000002</v>
      </c>
      <c r="BF109" s="248"/>
      <c r="BG109" s="217">
        <f t="shared" si="139"/>
        <v>0</v>
      </c>
      <c r="BH109" s="491">
        <f t="shared" si="140"/>
        <v>136.4</v>
      </c>
      <c r="BI109" s="103"/>
      <c r="BJ109" s="51">
        <f t="shared" si="141"/>
        <v>0</v>
      </c>
      <c r="BK109" s="491">
        <f t="shared" si="142"/>
        <v>142.6</v>
      </c>
      <c r="BL109" s="103"/>
      <c r="BM109" s="217">
        <f t="shared" si="143"/>
        <v>0</v>
      </c>
      <c r="BN109" s="491">
        <f t="shared" si="144"/>
        <v>148.79999999999998</v>
      </c>
      <c r="BO109" s="392">
        <f t="shared" si="145"/>
        <v>0</v>
      </c>
      <c r="BP109" s="217">
        <f t="shared" si="146"/>
        <v>0</v>
      </c>
      <c r="BQ109" s="51">
        <f t="shared" si="147"/>
        <v>0</v>
      </c>
      <c r="BR109" s="77">
        <v>901</v>
      </c>
    </row>
    <row r="110" spans="1:70" ht="17" x14ac:dyDescent="0.2">
      <c r="A110" s="127"/>
      <c r="B110" s="127"/>
      <c r="C110" s="292" t="s">
        <v>196</v>
      </c>
      <c r="D110" s="127"/>
      <c r="E110" s="235"/>
      <c r="F110" s="127"/>
      <c r="G110" s="127"/>
      <c r="H110" s="127"/>
      <c r="I110" s="235"/>
      <c r="J110" s="235"/>
      <c r="K110" s="235"/>
      <c r="L110" s="235"/>
      <c r="M110" s="127"/>
      <c r="N110" s="127"/>
      <c r="O110" s="235"/>
      <c r="P110" s="235"/>
      <c r="Q110" s="190"/>
      <c r="R110" s="190"/>
      <c r="S110" s="190"/>
      <c r="T110" s="190"/>
      <c r="U110" s="190"/>
      <c r="V110" s="190"/>
      <c r="W110" s="190"/>
      <c r="X110" s="190"/>
      <c r="Y110" s="190"/>
      <c r="Z110" s="190"/>
      <c r="AA110" s="190"/>
      <c r="AB110" s="236"/>
      <c r="AC110" s="236"/>
      <c r="AD110" s="127"/>
      <c r="AE110" s="127"/>
      <c r="AF110" s="127"/>
      <c r="AG110" s="127"/>
      <c r="AH110" s="127"/>
      <c r="AI110" s="127"/>
      <c r="AJ110" s="127"/>
      <c r="AK110" s="127"/>
      <c r="AL110" s="127"/>
      <c r="AM110" s="127"/>
      <c r="AN110" s="127"/>
      <c r="AO110" s="127"/>
      <c r="AP110" s="127"/>
      <c r="AQ110" s="127"/>
      <c r="AR110" s="127"/>
      <c r="AS110" s="235"/>
      <c r="AT110" s="235"/>
      <c r="AU110" s="235"/>
      <c r="AV110" s="235"/>
      <c r="AW110" s="235"/>
      <c r="AX110" s="236"/>
      <c r="AY110" s="236"/>
      <c r="AZ110" s="236"/>
      <c r="BA110" s="236"/>
      <c r="BB110" s="236"/>
      <c r="BC110" s="235"/>
      <c r="BD110" s="235"/>
      <c r="BE110" s="235"/>
      <c r="BF110" s="235"/>
      <c r="BG110" s="235"/>
      <c r="BH110" s="236"/>
      <c r="BI110" s="235"/>
      <c r="BJ110" s="235"/>
      <c r="BK110" s="235"/>
      <c r="BL110" s="235"/>
      <c r="BM110" s="235"/>
      <c r="BN110" s="235"/>
      <c r="BO110" s="235"/>
      <c r="BP110" s="235"/>
      <c r="BQ110" s="127"/>
      <c r="BR110" s="128"/>
    </row>
    <row r="111" spans="1:70" ht="12.75" customHeight="1" x14ac:dyDescent="0.15">
      <c r="A111" s="51" t="str">
        <f t="shared" ref="A111:A119" si="148">"LA3"&amp;REPT(0,4-LEN(BR111))&amp;BR111</f>
        <v>LA32226</v>
      </c>
      <c r="B111" s="126" t="s">
        <v>196</v>
      </c>
      <c r="C111" s="53" t="s">
        <v>197</v>
      </c>
      <c r="D111" s="126" t="s">
        <v>5</v>
      </c>
      <c r="E111" s="238"/>
      <c r="F111" s="55" t="s">
        <v>314</v>
      </c>
      <c r="G111" s="129" t="s">
        <v>83</v>
      </c>
      <c r="H111" s="55" t="s">
        <v>73</v>
      </c>
      <c r="I111" s="230" t="s">
        <v>1054</v>
      </c>
      <c r="J111" s="590" t="s">
        <v>1063</v>
      </c>
      <c r="K111" s="590" t="s">
        <v>1057</v>
      </c>
      <c r="L111" s="230" t="s">
        <v>1055</v>
      </c>
      <c r="M111" s="55">
        <v>7.9240000000000004</v>
      </c>
      <c r="N111" s="51">
        <v>5</v>
      </c>
      <c r="O111" s="217"/>
      <c r="P111" s="217"/>
      <c r="Q111" s="56"/>
      <c r="R111" s="57"/>
      <c r="S111" s="58"/>
      <c r="T111" s="59"/>
      <c r="U111" s="60"/>
      <c r="V111" s="61"/>
      <c r="W111" s="62"/>
      <c r="X111" s="63"/>
      <c r="Y111" s="64"/>
      <c r="Z111" s="65"/>
      <c r="AA111" s="66"/>
      <c r="AB111" s="103"/>
      <c r="AC111" s="103"/>
      <c r="AD111" s="220">
        <f t="shared" si="83"/>
        <v>0</v>
      </c>
      <c r="AE111" s="68">
        <f t="shared" ref="AE111:AE119" si="149">N111*AD111</f>
        <v>0</v>
      </c>
      <c r="AF111" s="69"/>
      <c r="AG111" s="69"/>
      <c r="AH111" s="70"/>
      <c r="AI111" s="69"/>
      <c r="AJ111" s="69"/>
      <c r="AK111" s="69"/>
      <c r="AL111" s="495"/>
      <c r="AM111" s="489"/>
      <c r="AN111" s="69">
        <v>159</v>
      </c>
      <c r="AO111" s="70"/>
      <c r="AP111" s="70"/>
      <c r="AQ111" s="70"/>
      <c r="AR111" s="69">
        <v>129</v>
      </c>
      <c r="AS111" s="69"/>
      <c r="AT111" s="493"/>
      <c r="AU111" s="494"/>
      <c r="AV111" s="490">
        <f t="shared" ref="AV111:AV119" si="150">IF(OrderFormType="Wholesale",CEILING(AR111*ExchRate,ExchRateRoundUpTo),CEILING(AN111*ExchRate,ExchRateRoundUpTo)/1.22)</f>
        <v>129</v>
      </c>
      <c r="AW111" s="490">
        <f t="shared" ref="AW111:AW119" si="151">AV111*(1+AO111+AP111)</f>
        <v>129</v>
      </c>
      <c r="AX111" s="71"/>
      <c r="AY111" s="72"/>
      <c r="AZ111" s="73"/>
      <c r="BA111" s="74"/>
      <c r="BB111" s="75"/>
      <c r="BC111" s="52">
        <f t="shared" ref="BC111:BC119" si="152">SUM(AX111:BB111)</f>
        <v>0</v>
      </c>
      <c r="BD111" s="51">
        <f t="shared" ref="BD111:BD119" si="153">N111*BC111</f>
        <v>0</v>
      </c>
      <c r="BE111" s="491">
        <f t="shared" ref="BE111:BE119" si="154">AV111*(1.05+AO111+AP111)</f>
        <v>135.45000000000002</v>
      </c>
      <c r="BF111" s="248"/>
      <c r="BG111" s="217">
        <f t="shared" ref="BG111:BG119" si="155">$N111*BF111</f>
        <v>0</v>
      </c>
      <c r="BH111" s="491">
        <f t="shared" ref="BH111:BH119" si="156">$AV111*(1.1+$AO111+$AP111)</f>
        <v>141.9</v>
      </c>
      <c r="BI111" s="103"/>
      <c r="BJ111" s="51">
        <f t="shared" ref="BJ111:BJ119" si="157">N111*BI111</f>
        <v>0</v>
      </c>
      <c r="BK111" s="491">
        <f t="shared" ref="BK111:BK119" si="158">AV111*(1.15+AO111+AP111)</f>
        <v>148.35</v>
      </c>
      <c r="BL111" s="103"/>
      <c r="BM111" s="217">
        <f t="shared" ref="BM111:BM119" si="159">N111*BL111</f>
        <v>0</v>
      </c>
      <c r="BN111" s="491">
        <f t="shared" ref="BN111:BN119" si="160">AV111*(1.2+AO111+AP111)</f>
        <v>154.79999999999998</v>
      </c>
      <c r="BO111" s="392">
        <f t="shared" ref="BO111:BO119" si="161">(AD111*AW111)+(BC111*BE111)+(BF111*BH111)+(BI111*BK111)+(BL111*BN111)</f>
        <v>0</v>
      </c>
      <c r="BP111" s="217">
        <f t="shared" ref="BP111:BP119" si="162">AD111+BC111+BF111+BI111+BL111</f>
        <v>0</v>
      </c>
      <c r="BQ111" s="51">
        <f t="shared" ref="BQ111:BQ119" si="163">N111*BP111</f>
        <v>0</v>
      </c>
      <c r="BR111" s="77">
        <v>2226</v>
      </c>
    </row>
    <row r="112" spans="1:70" ht="12.75" customHeight="1" x14ac:dyDescent="0.15">
      <c r="A112" s="51" t="str">
        <f t="shared" si="148"/>
        <v>LA30037</v>
      </c>
      <c r="B112" s="126" t="s">
        <v>196</v>
      </c>
      <c r="C112" s="53" t="s">
        <v>198</v>
      </c>
      <c r="D112" s="126" t="s">
        <v>5</v>
      </c>
      <c r="E112" s="238"/>
      <c r="F112" s="55" t="s">
        <v>314</v>
      </c>
      <c r="G112" s="55" t="s">
        <v>83</v>
      </c>
      <c r="H112" s="55" t="s">
        <v>73</v>
      </c>
      <c r="I112" s="230" t="s">
        <v>1054</v>
      </c>
      <c r="J112" s="590" t="s">
        <v>1063</v>
      </c>
      <c r="K112" s="590" t="s">
        <v>1057</v>
      </c>
      <c r="L112" s="230" t="s">
        <v>1055</v>
      </c>
      <c r="M112" s="55">
        <v>8.5389999999999997</v>
      </c>
      <c r="N112" s="51">
        <v>5</v>
      </c>
      <c r="O112" s="217"/>
      <c r="P112" s="217"/>
      <c r="Q112" s="56"/>
      <c r="R112" s="57"/>
      <c r="S112" s="58"/>
      <c r="T112" s="59"/>
      <c r="U112" s="60"/>
      <c r="V112" s="61"/>
      <c r="W112" s="62"/>
      <c r="X112" s="63"/>
      <c r="Y112" s="64"/>
      <c r="Z112" s="65"/>
      <c r="AA112" s="66"/>
      <c r="AB112" s="103"/>
      <c r="AC112" s="103"/>
      <c r="AD112" s="220">
        <f t="shared" si="83"/>
        <v>0</v>
      </c>
      <c r="AE112" s="68">
        <f t="shared" si="149"/>
        <v>0</v>
      </c>
      <c r="AF112" s="69"/>
      <c r="AG112" s="69"/>
      <c r="AH112" s="70"/>
      <c r="AI112" s="69"/>
      <c r="AJ112" s="69"/>
      <c r="AK112" s="69"/>
      <c r="AL112" s="495"/>
      <c r="AM112" s="489"/>
      <c r="AN112" s="69">
        <v>159</v>
      </c>
      <c r="AO112" s="70"/>
      <c r="AP112" s="70"/>
      <c r="AQ112" s="70"/>
      <c r="AR112" s="69">
        <v>129</v>
      </c>
      <c r="AS112" s="69"/>
      <c r="AT112" s="493"/>
      <c r="AU112" s="494"/>
      <c r="AV112" s="490">
        <f t="shared" si="150"/>
        <v>129</v>
      </c>
      <c r="AW112" s="490">
        <f t="shared" si="151"/>
        <v>129</v>
      </c>
      <c r="AX112" s="71"/>
      <c r="AY112" s="72"/>
      <c r="AZ112" s="73"/>
      <c r="BA112" s="74"/>
      <c r="BB112" s="75"/>
      <c r="BC112" s="52">
        <f t="shared" si="152"/>
        <v>0</v>
      </c>
      <c r="BD112" s="51">
        <f t="shared" si="153"/>
        <v>0</v>
      </c>
      <c r="BE112" s="491">
        <f t="shared" si="154"/>
        <v>135.45000000000002</v>
      </c>
      <c r="BF112" s="248"/>
      <c r="BG112" s="217">
        <f t="shared" si="155"/>
        <v>0</v>
      </c>
      <c r="BH112" s="491">
        <f t="shared" si="156"/>
        <v>141.9</v>
      </c>
      <c r="BI112" s="103"/>
      <c r="BJ112" s="51">
        <f t="shared" si="157"/>
        <v>0</v>
      </c>
      <c r="BK112" s="491">
        <f t="shared" si="158"/>
        <v>148.35</v>
      </c>
      <c r="BL112" s="103"/>
      <c r="BM112" s="217">
        <f t="shared" si="159"/>
        <v>0</v>
      </c>
      <c r="BN112" s="491">
        <f t="shared" si="160"/>
        <v>154.79999999999998</v>
      </c>
      <c r="BO112" s="392">
        <f t="shared" si="161"/>
        <v>0</v>
      </c>
      <c r="BP112" s="217">
        <f t="shared" si="162"/>
        <v>0</v>
      </c>
      <c r="BQ112" s="51">
        <f t="shared" si="163"/>
        <v>0</v>
      </c>
      <c r="BR112" s="77">
        <v>37</v>
      </c>
    </row>
    <row r="113" spans="1:70" ht="12.75" customHeight="1" x14ac:dyDescent="0.15">
      <c r="A113" s="51" t="str">
        <f t="shared" si="148"/>
        <v>LA30038</v>
      </c>
      <c r="B113" s="126" t="s">
        <v>196</v>
      </c>
      <c r="C113" s="53" t="s">
        <v>199</v>
      </c>
      <c r="D113" s="126" t="s">
        <v>5</v>
      </c>
      <c r="E113" s="238"/>
      <c r="F113" s="55" t="s">
        <v>314</v>
      </c>
      <c r="G113" s="55" t="s">
        <v>83</v>
      </c>
      <c r="H113" s="55" t="s">
        <v>73</v>
      </c>
      <c r="I113" s="230" t="s">
        <v>1054</v>
      </c>
      <c r="J113" s="590" t="s">
        <v>1063</v>
      </c>
      <c r="K113" s="590" t="s">
        <v>1057</v>
      </c>
      <c r="L113" s="230" t="s">
        <v>1055</v>
      </c>
      <c r="M113" s="55">
        <v>7.37</v>
      </c>
      <c r="N113" s="51">
        <v>5</v>
      </c>
      <c r="O113" s="217"/>
      <c r="P113" s="217"/>
      <c r="Q113" s="56"/>
      <c r="R113" s="57"/>
      <c r="S113" s="58"/>
      <c r="T113" s="59"/>
      <c r="U113" s="60"/>
      <c r="V113" s="61"/>
      <c r="W113" s="62"/>
      <c r="X113" s="63"/>
      <c r="Y113" s="64"/>
      <c r="Z113" s="65"/>
      <c r="AA113" s="66"/>
      <c r="AB113" s="103"/>
      <c r="AC113" s="103"/>
      <c r="AD113" s="220">
        <f t="shared" si="83"/>
        <v>0</v>
      </c>
      <c r="AE113" s="68">
        <f t="shared" si="149"/>
        <v>0</v>
      </c>
      <c r="AF113" s="69"/>
      <c r="AG113" s="69"/>
      <c r="AH113" s="70"/>
      <c r="AI113" s="69"/>
      <c r="AJ113" s="69"/>
      <c r="AK113" s="69"/>
      <c r="AL113" s="495"/>
      <c r="AM113" s="489"/>
      <c r="AN113" s="69">
        <v>154</v>
      </c>
      <c r="AO113" s="70"/>
      <c r="AP113" s="70"/>
      <c r="AQ113" s="70"/>
      <c r="AR113" s="69">
        <v>124</v>
      </c>
      <c r="AS113" s="69"/>
      <c r="AT113" s="493"/>
      <c r="AU113" s="494"/>
      <c r="AV113" s="490">
        <f t="shared" si="150"/>
        <v>124</v>
      </c>
      <c r="AW113" s="490">
        <f t="shared" si="151"/>
        <v>124</v>
      </c>
      <c r="AX113" s="71"/>
      <c r="AY113" s="72"/>
      <c r="AZ113" s="73"/>
      <c r="BA113" s="74"/>
      <c r="BB113" s="75"/>
      <c r="BC113" s="52">
        <f t="shared" si="152"/>
        <v>0</v>
      </c>
      <c r="BD113" s="51">
        <f t="shared" si="153"/>
        <v>0</v>
      </c>
      <c r="BE113" s="491">
        <f t="shared" si="154"/>
        <v>130.20000000000002</v>
      </c>
      <c r="BF113" s="248"/>
      <c r="BG113" s="217">
        <f t="shared" si="155"/>
        <v>0</v>
      </c>
      <c r="BH113" s="491">
        <f t="shared" si="156"/>
        <v>136.4</v>
      </c>
      <c r="BI113" s="103"/>
      <c r="BJ113" s="51">
        <f t="shared" si="157"/>
        <v>0</v>
      </c>
      <c r="BK113" s="491">
        <f t="shared" si="158"/>
        <v>142.6</v>
      </c>
      <c r="BL113" s="103"/>
      <c r="BM113" s="217">
        <f t="shared" si="159"/>
        <v>0</v>
      </c>
      <c r="BN113" s="491">
        <f t="shared" si="160"/>
        <v>148.79999999999998</v>
      </c>
      <c r="BO113" s="392">
        <f t="shared" si="161"/>
        <v>0</v>
      </c>
      <c r="BP113" s="217">
        <f t="shared" si="162"/>
        <v>0</v>
      </c>
      <c r="BQ113" s="51">
        <f t="shared" si="163"/>
        <v>0</v>
      </c>
      <c r="BR113" s="77">
        <v>38</v>
      </c>
    </row>
    <row r="114" spans="1:70" ht="12.75" customHeight="1" x14ac:dyDescent="0.15">
      <c r="A114" s="51" t="str">
        <f t="shared" si="148"/>
        <v>LA30039</v>
      </c>
      <c r="B114" s="126" t="s">
        <v>196</v>
      </c>
      <c r="C114" s="53" t="s">
        <v>200</v>
      </c>
      <c r="D114" s="126" t="s">
        <v>5</v>
      </c>
      <c r="E114" s="238"/>
      <c r="F114" s="55" t="s">
        <v>314</v>
      </c>
      <c r="G114" s="55" t="s">
        <v>83</v>
      </c>
      <c r="H114" s="55" t="s">
        <v>73</v>
      </c>
      <c r="I114" s="230" t="s">
        <v>1054</v>
      </c>
      <c r="J114" s="590" t="s">
        <v>1063</v>
      </c>
      <c r="K114" s="590" t="s">
        <v>1057</v>
      </c>
      <c r="L114" s="230" t="s">
        <v>1055</v>
      </c>
      <c r="M114" s="55">
        <v>6.5</v>
      </c>
      <c r="N114" s="51">
        <v>5</v>
      </c>
      <c r="O114" s="217"/>
      <c r="P114" s="217"/>
      <c r="Q114" s="56"/>
      <c r="R114" s="57"/>
      <c r="S114" s="58"/>
      <c r="T114" s="59"/>
      <c r="U114" s="60"/>
      <c r="V114" s="61"/>
      <c r="W114" s="62"/>
      <c r="X114" s="63"/>
      <c r="Y114" s="64"/>
      <c r="Z114" s="65"/>
      <c r="AA114" s="66"/>
      <c r="AB114" s="103"/>
      <c r="AC114" s="103"/>
      <c r="AD114" s="220">
        <f t="shared" si="83"/>
        <v>0</v>
      </c>
      <c r="AE114" s="68">
        <f t="shared" si="149"/>
        <v>0</v>
      </c>
      <c r="AF114" s="69"/>
      <c r="AG114" s="69"/>
      <c r="AH114" s="70"/>
      <c r="AI114" s="69"/>
      <c r="AJ114" s="69"/>
      <c r="AK114" s="69"/>
      <c r="AL114" s="495"/>
      <c r="AM114" s="489"/>
      <c r="AN114" s="69">
        <v>149</v>
      </c>
      <c r="AO114" s="70"/>
      <c r="AP114" s="70"/>
      <c r="AQ114" s="70"/>
      <c r="AR114" s="69">
        <v>119</v>
      </c>
      <c r="AS114" s="69"/>
      <c r="AT114" s="493"/>
      <c r="AU114" s="494"/>
      <c r="AV114" s="490">
        <f t="shared" si="150"/>
        <v>119</v>
      </c>
      <c r="AW114" s="490">
        <f t="shared" si="151"/>
        <v>119</v>
      </c>
      <c r="AX114" s="71"/>
      <c r="AY114" s="72"/>
      <c r="AZ114" s="73"/>
      <c r="BA114" s="74"/>
      <c r="BB114" s="75"/>
      <c r="BC114" s="52">
        <f t="shared" si="152"/>
        <v>0</v>
      </c>
      <c r="BD114" s="51">
        <f t="shared" si="153"/>
        <v>0</v>
      </c>
      <c r="BE114" s="491">
        <f t="shared" si="154"/>
        <v>124.95</v>
      </c>
      <c r="BF114" s="248"/>
      <c r="BG114" s="217">
        <f t="shared" si="155"/>
        <v>0</v>
      </c>
      <c r="BH114" s="491">
        <f t="shared" si="156"/>
        <v>130.9</v>
      </c>
      <c r="BI114" s="103"/>
      <c r="BJ114" s="51">
        <f t="shared" si="157"/>
        <v>0</v>
      </c>
      <c r="BK114" s="491">
        <f t="shared" si="158"/>
        <v>136.85</v>
      </c>
      <c r="BL114" s="103"/>
      <c r="BM114" s="217">
        <f t="shared" si="159"/>
        <v>0</v>
      </c>
      <c r="BN114" s="491">
        <f t="shared" si="160"/>
        <v>142.79999999999998</v>
      </c>
      <c r="BO114" s="392">
        <f t="shared" si="161"/>
        <v>0</v>
      </c>
      <c r="BP114" s="217">
        <f t="shared" si="162"/>
        <v>0</v>
      </c>
      <c r="BQ114" s="51">
        <f t="shared" si="163"/>
        <v>0</v>
      </c>
      <c r="BR114" s="77">
        <v>39</v>
      </c>
    </row>
    <row r="115" spans="1:70" ht="12.75" customHeight="1" x14ac:dyDescent="0.15">
      <c r="A115" s="51" t="str">
        <f t="shared" si="148"/>
        <v>LA32227</v>
      </c>
      <c r="B115" s="126" t="s">
        <v>196</v>
      </c>
      <c r="C115" s="53" t="s">
        <v>201</v>
      </c>
      <c r="D115" s="126" t="s">
        <v>5</v>
      </c>
      <c r="E115" s="238"/>
      <c r="F115" s="55" t="s">
        <v>314</v>
      </c>
      <c r="G115" s="55" t="s">
        <v>83</v>
      </c>
      <c r="H115" s="55" t="s">
        <v>73</v>
      </c>
      <c r="I115" s="230" t="s">
        <v>1054</v>
      </c>
      <c r="J115" s="590" t="s">
        <v>1063</v>
      </c>
      <c r="K115" s="590" t="s">
        <v>1057</v>
      </c>
      <c r="L115" s="230" t="s">
        <v>1055</v>
      </c>
      <c r="M115" s="55">
        <v>9.5239999999999991</v>
      </c>
      <c r="N115" s="51">
        <v>5</v>
      </c>
      <c r="O115" s="217"/>
      <c r="P115" s="217"/>
      <c r="Q115" s="56"/>
      <c r="R115" s="57"/>
      <c r="S115" s="58"/>
      <c r="T115" s="59"/>
      <c r="U115" s="60"/>
      <c r="V115" s="61"/>
      <c r="W115" s="62"/>
      <c r="X115" s="63"/>
      <c r="Y115" s="64"/>
      <c r="Z115" s="65"/>
      <c r="AA115" s="66"/>
      <c r="AB115" s="103"/>
      <c r="AC115" s="103"/>
      <c r="AD115" s="220">
        <f t="shared" si="83"/>
        <v>0</v>
      </c>
      <c r="AE115" s="68">
        <f t="shared" si="149"/>
        <v>0</v>
      </c>
      <c r="AF115" s="69"/>
      <c r="AG115" s="69"/>
      <c r="AH115" s="70"/>
      <c r="AI115" s="69"/>
      <c r="AJ115" s="69"/>
      <c r="AK115" s="69"/>
      <c r="AL115" s="495"/>
      <c r="AM115" s="489"/>
      <c r="AN115" s="69">
        <v>164</v>
      </c>
      <c r="AO115" s="70"/>
      <c r="AP115" s="70"/>
      <c r="AQ115" s="70"/>
      <c r="AR115" s="69">
        <v>134</v>
      </c>
      <c r="AS115" s="69"/>
      <c r="AT115" s="493"/>
      <c r="AU115" s="494"/>
      <c r="AV115" s="490">
        <f t="shared" si="150"/>
        <v>134</v>
      </c>
      <c r="AW115" s="490">
        <f t="shared" si="151"/>
        <v>134</v>
      </c>
      <c r="AX115" s="71"/>
      <c r="AY115" s="72"/>
      <c r="AZ115" s="73"/>
      <c r="BA115" s="74"/>
      <c r="BB115" s="75"/>
      <c r="BC115" s="52">
        <f t="shared" si="152"/>
        <v>0</v>
      </c>
      <c r="BD115" s="51">
        <f t="shared" si="153"/>
        <v>0</v>
      </c>
      <c r="BE115" s="491">
        <f t="shared" si="154"/>
        <v>140.70000000000002</v>
      </c>
      <c r="BF115" s="248"/>
      <c r="BG115" s="217">
        <f t="shared" si="155"/>
        <v>0</v>
      </c>
      <c r="BH115" s="491">
        <f t="shared" si="156"/>
        <v>147.4</v>
      </c>
      <c r="BI115" s="103"/>
      <c r="BJ115" s="51">
        <f t="shared" si="157"/>
        <v>0</v>
      </c>
      <c r="BK115" s="491">
        <f t="shared" si="158"/>
        <v>154.1</v>
      </c>
      <c r="BL115" s="103"/>
      <c r="BM115" s="217">
        <f t="shared" si="159"/>
        <v>0</v>
      </c>
      <c r="BN115" s="491">
        <f t="shared" si="160"/>
        <v>160.79999999999998</v>
      </c>
      <c r="BO115" s="392">
        <f t="shared" si="161"/>
        <v>0</v>
      </c>
      <c r="BP115" s="217">
        <f t="shared" si="162"/>
        <v>0</v>
      </c>
      <c r="BQ115" s="51">
        <f t="shared" si="163"/>
        <v>0</v>
      </c>
      <c r="BR115" s="77">
        <v>2227</v>
      </c>
    </row>
    <row r="116" spans="1:70" ht="12.75" customHeight="1" x14ac:dyDescent="0.15">
      <c r="A116" s="51" t="str">
        <f t="shared" si="148"/>
        <v>LA30895</v>
      </c>
      <c r="B116" s="126" t="s">
        <v>196</v>
      </c>
      <c r="C116" s="53" t="s">
        <v>585</v>
      </c>
      <c r="D116" s="126" t="s">
        <v>5</v>
      </c>
      <c r="E116" s="238"/>
      <c r="F116" s="55" t="s">
        <v>314</v>
      </c>
      <c r="G116" s="55" t="s">
        <v>83</v>
      </c>
      <c r="H116" s="55" t="s">
        <v>73</v>
      </c>
      <c r="I116" s="230" t="s">
        <v>1054</v>
      </c>
      <c r="J116" s="590" t="s">
        <v>1063</v>
      </c>
      <c r="K116" s="590" t="s">
        <v>1057</v>
      </c>
      <c r="L116" s="230" t="s">
        <v>1055</v>
      </c>
      <c r="M116" s="55">
        <v>7.06</v>
      </c>
      <c r="N116" s="51">
        <v>2</v>
      </c>
      <c r="O116" s="217"/>
      <c r="P116" s="217"/>
      <c r="Q116" s="56"/>
      <c r="R116" s="57"/>
      <c r="S116" s="58"/>
      <c r="T116" s="59"/>
      <c r="U116" s="60"/>
      <c r="V116" s="61"/>
      <c r="W116" s="62"/>
      <c r="X116" s="63"/>
      <c r="Y116" s="64"/>
      <c r="Z116" s="65"/>
      <c r="AA116" s="66"/>
      <c r="AB116" s="103"/>
      <c r="AC116" s="103"/>
      <c r="AD116" s="220">
        <f t="shared" si="83"/>
        <v>0</v>
      </c>
      <c r="AE116" s="68">
        <f t="shared" si="149"/>
        <v>0</v>
      </c>
      <c r="AF116" s="69"/>
      <c r="AG116" s="69"/>
      <c r="AH116" s="70"/>
      <c r="AI116" s="69"/>
      <c r="AJ116" s="69"/>
      <c r="AK116" s="69"/>
      <c r="AL116" s="495"/>
      <c r="AM116" s="489"/>
      <c r="AN116" s="69">
        <v>154</v>
      </c>
      <c r="AO116" s="70"/>
      <c r="AP116" s="70"/>
      <c r="AQ116" s="70"/>
      <c r="AR116" s="69">
        <v>124</v>
      </c>
      <c r="AS116" s="69"/>
      <c r="AT116" s="493"/>
      <c r="AU116" s="494"/>
      <c r="AV116" s="490">
        <f t="shared" si="150"/>
        <v>124</v>
      </c>
      <c r="AW116" s="490">
        <f t="shared" si="151"/>
        <v>124</v>
      </c>
      <c r="AX116" s="71"/>
      <c r="AY116" s="72"/>
      <c r="AZ116" s="73"/>
      <c r="BA116" s="74"/>
      <c r="BB116" s="75"/>
      <c r="BC116" s="52">
        <f t="shared" si="152"/>
        <v>0</v>
      </c>
      <c r="BD116" s="51">
        <f t="shared" si="153"/>
        <v>0</v>
      </c>
      <c r="BE116" s="491">
        <f t="shared" si="154"/>
        <v>130.20000000000002</v>
      </c>
      <c r="BF116" s="248"/>
      <c r="BG116" s="217">
        <f t="shared" si="155"/>
        <v>0</v>
      </c>
      <c r="BH116" s="491">
        <f t="shared" si="156"/>
        <v>136.4</v>
      </c>
      <c r="BI116" s="103"/>
      <c r="BJ116" s="51">
        <f t="shared" si="157"/>
        <v>0</v>
      </c>
      <c r="BK116" s="491">
        <f t="shared" si="158"/>
        <v>142.6</v>
      </c>
      <c r="BL116" s="103"/>
      <c r="BM116" s="217">
        <f t="shared" si="159"/>
        <v>0</v>
      </c>
      <c r="BN116" s="491">
        <f t="shared" si="160"/>
        <v>148.79999999999998</v>
      </c>
      <c r="BO116" s="392">
        <f t="shared" si="161"/>
        <v>0</v>
      </c>
      <c r="BP116" s="217">
        <f t="shared" si="162"/>
        <v>0</v>
      </c>
      <c r="BQ116" s="51">
        <f t="shared" si="163"/>
        <v>0</v>
      </c>
      <c r="BR116" s="77">
        <v>895</v>
      </c>
    </row>
    <row r="117" spans="1:70" ht="12.75" customHeight="1" x14ac:dyDescent="0.15">
      <c r="A117" s="51" t="str">
        <f t="shared" si="148"/>
        <v>LA32223</v>
      </c>
      <c r="B117" s="126" t="s">
        <v>196</v>
      </c>
      <c r="C117" s="53" t="s">
        <v>586</v>
      </c>
      <c r="D117" s="126" t="s">
        <v>5</v>
      </c>
      <c r="E117" s="238"/>
      <c r="F117" s="55" t="s">
        <v>314</v>
      </c>
      <c r="G117" s="55" t="s">
        <v>83</v>
      </c>
      <c r="H117" s="55" t="s">
        <v>73</v>
      </c>
      <c r="I117" s="230" t="s">
        <v>1054</v>
      </c>
      <c r="J117" s="590" t="s">
        <v>1063</v>
      </c>
      <c r="K117" s="590" t="s">
        <v>1057</v>
      </c>
      <c r="L117" s="230" t="s">
        <v>1055</v>
      </c>
      <c r="M117" s="55">
        <v>7.5629999999999997</v>
      </c>
      <c r="N117" s="51">
        <v>2</v>
      </c>
      <c r="O117" s="217"/>
      <c r="P117" s="217"/>
      <c r="Q117" s="56"/>
      <c r="R117" s="57"/>
      <c r="S117" s="58"/>
      <c r="T117" s="59"/>
      <c r="U117" s="60"/>
      <c r="V117" s="61"/>
      <c r="W117" s="62"/>
      <c r="X117" s="63"/>
      <c r="Y117" s="64"/>
      <c r="Z117" s="65"/>
      <c r="AA117" s="66"/>
      <c r="AB117" s="103"/>
      <c r="AC117" s="103"/>
      <c r="AD117" s="220">
        <f t="shared" si="83"/>
        <v>0</v>
      </c>
      <c r="AE117" s="68">
        <f t="shared" si="149"/>
        <v>0</v>
      </c>
      <c r="AF117" s="69"/>
      <c r="AG117" s="69"/>
      <c r="AH117" s="70"/>
      <c r="AI117" s="69"/>
      <c r="AJ117" s="69"/>
      <c r="AK117" s="69"/>
      <c r="AL117" s="495"/>
      <c r="AM117" s="489"/>
      <c r="AN117" s="69">
        <v>159</v>
      </c>
      <c r="AO117" s="70"/>
      <c r="AP117" s="70"/>
      <c r="AQ117" s="70"/>
      <c r="AR117" s="69">
        <v>129</v>
      </c>
      <c r="AS117" s="69"/>
      <c r="AT117" s="493"/>
      <c r="AU117" s="494"/>
      <c r="AV117" s="490">
        <f t="shared" si="150"/>
        <v>129</v>
      </c>
      <c r="AW117" s="490">
        <f t="shared" si="151"/>
        <v>129</v>
      </c>
      <c r="AX117" s="71"/>
      <c r="AY117" s="72"/>
      <c r="AZ117" s="73"/>
      <c r="BA117" s="74"/>
      <c r="BB117" s="75"/>
      <c r="BC117" s="52">
        <f t="shared" si="152"/>
        <v>0</v>
      </c>
      <c r="BD117" s="51">
        <f t="shared" si="153"/>
        <v>0</v>
      </c>
      <c r="BE117" s="491">
        <f t="shared" si="154"/>
        <v>135.45000000000002</v>
      </c>
      <c r="BF117" s="248"/>
      <c r="BG117" s="217">
        <f t="shared" si="155"/>
        <v>0</v>
      </c>
      <c r="BH117" s="491">
        <f t="shared" si="156"/>
        <v>141.9</v>
      </c>
      <c r="BI117" s="103"/>
      <c r="BJ117" s="51">
        <f t="shared" si="157"/>
        <v>0</v>
      </c>
      <c r="BK117" s="491">
        <f t="shared" si="158"/>
        <v>148.35</v>
      </c>
      <c r="BL117" s="103"/>
      <c r="BM117" s="217">
        <f t="shared" si="159"/>
        <v>0</v>
      </c>
      <c r="BN117" s="491">
        <f t="shared" si="160"/>
        <v>154.79999999999998</v>
      </c>
      <c r="BO117" s="392">
        <f t="shared" si="161"/>
        <v>0</v>
      </c>
      <c r="BP117" s="217">
        <f t="shared" si="162"/>
        <v>0</v>
      </c>
      <c r="BQ117" s="51">
        <f t="shared" si="163"/>
        <v>0</v>
      </c>
      <c r="BR117" s="77">
        <v>2223</v>
      </c>
    </row>
    <row r="118" spans="1:70" ht="12.75" customHeight="1" x14ac:dyDescent="0.15">
      <c r="A118" s="51" t="str">
        <f t="shared" si="148"/>
        <v>LA32224</v>
      </c>
      <c r="B118" s="126" t="s">
        <v>196</v>
      </c>
      <c r="C118" s="53" t="s">
        <v>587</v>
      </c>
      <c r="D118" s="126" t="s">
        <v>5</v>
      </c>
      <c r="E118" s="238"/>
      <c r="F118" s="55" t="s">
        <v>314</v>
      </c>
      <c r="G118" s="55" t="s">
        <v>83</v>
      </c>
      <c r="H118" s="55" t="s">
        <v>73</v>
      </c>
      <c r="I118" s="230" t="s">
        <v>1054</v>
      </c>
      <c r="J118" s="590" t="s">
        <v>1063</v>
      </c>
      <c r="K118" s="590" t="s">
        <v>1057</v>
      </c>
      <c r="L118" s="230" t="s">
        <v>1055</v>
      </c>
      <c r="M118" s="55">
        <v>7.04</v>
      </c>
      <c r="N118" s="51">
        <v>2</v>
      </c>
      <c r="O118" s="217"/>
      <c r="P118" s="217"/>
      <c r="Q118" s="56"/>
      <c r="R118" s="57"/>
      <c r="S118" s="58"/>
      <c r="T118" s="59"/>
      <c r="U118" s="60"/>
      <c r="V118" s="61"/>
      <c r="W118" s="62"/>
      <c r="X118" s="63"/>
      <c r="Y118" s="64"/>
      <c r="Z118" s="65"/>
      <c r="AA118" s="66"/>
      <c r="AB118" s="103"/>
      <c r="AC118" s="103"/>
      <c r="AD118" s="220">
        <f t="shared" si="83"/>
        <v>0</v>
      </c>
      <c r="AE118" s="68">
        <f t="shared" si="149"/>
        <v>0</v>
      </c>
      <c r="AF118" s="69"/>
      <c r="AG118" s="69"/>
      <c r="AH118" s="70"/>
      <c r="AI118" s="69"/>
      <c r="AJ118" s="69"/>
      <c r="AK118" s="69"/>
      <c r="AL118" s="495"/>
      <c r="AM118" s="489"/>
      <c r="AN118" s="69">
        <v>154</v>
      </c>
      <c r="AO118" s="70"/>
      <c r="AP118" s="70"/>
      <c r="AQ118" s="70"/>
      <c r="AR118" s="69">
        <v>124</v>
      </c>
      <c r="AS118" s="69"/>
      <c r="AT118" s="493"/>
      <c r="AU118" s="494"/>
      <c r="AV118" s="490">
        <f t="shared" si="150"/>
        <v>124</v>
      </c>
      <c r="AW118" s="490">
        <f t="shared" si="151"/>
        <v>124</v>
      </c>
      <c r="AX118" s="71"/>
      <c r="AY118" s="72"/>
      <c r="AZ118" s="73"/>
      <c r="BA118" s="74"/>
      <c r="BB118" s="75"/>
      <c r="BC118" s="52">
        <f t="shared" si="152"/>
        <v>0</v>
      </c>
      <c r="BD118" s="51">
        <f t="shared" si="153"/>
        <v>0</v>
      </c>
      <c r="BE118" s="491">
        <f t="shared" si="154"/>
        <v>130.20000000000002</v>
      </c>
      <c r="BF118" s="248"/>
      <c r="BG118" s="217">
        <f t="shared" si="155"/>
        <v>0</v>
      </c>
      <c r="BH118" s="491">
        <f t="shared" si="156"/>
        <v>136.4</v>
      </c>
      <c r="BI118" s="103"/>
      <c r="BJ118" s="51">
        <f t="shared" si="157"/>
        <v>0</v>
      </c>
      <c r="BK118" s="491">
        <f t="shared" si="158"/>
        <v>142.6</v>
      </c>
      <c r="BL118" s="103"/>
      <c r="BM118" s="217">
        <f t="shared" si="159"/>
        <v>0</v>
      </c>
      <c r="BN118" s="491">
        <f t="shared" si="160"/>
        <v>148.79999999999998</v>
      </c>
      <c r="BO118" s="392">
        <f t="shared" si="161"/>
        <v>0</v>
      </c>
      <c r="BP118" s="217">
        <f t="shared" si="162"/>
        <v>0</v>
      </c>
      <c r="BQ118" s="51">
        <f t="shared" si="163"/>
        <v>0</v>
      </c>
      <c r="BR118" s="77">
        <v>2224</v>
      </c>
    </row>
    <row r="119" spans="1:70" ht="12.75" customHeight="1" x14ac:dyDescent="0.15">
      <c r="A119" s="51" t="str">
        <f t="shared" si="148"/>
        <v>LA32225</v>
      </c>
      <c r="B119" s="126" t="s">
        <v>196</v>
      </c>
      <c r="C119" s="53" t="s">
        <v>588</v>
      </c>
      <c r="D119" s="126" t="s">
        <v>5</v>
      </c>
      <c r="E119" s="238"/>
      <c r="F119" s="55" t="s">
        <v>314</v>
      </c>
      <c r="G119" s="55" t="s">
        <v>83</v>
      </c>
      <c r="H119" s="55" t="s">
        <v>73</v>
      </c>
      <c r="I119" s="230" t="s">
        <v>1054</v>
      </c>
      <c r="J119" s="590" t="s">
        <v>1063</v>
      </c>
      <c r="K119" s="590" t="s">
        <v>1057</v>
      </c>
      <c r="L119" s="230" t="s">
        <v>1055</v>
      </c>
      <c r="M119" s="55">
        <v>8.2639999999999993</v>
      </c>
      <c r="N119" s="51">
        <v>2</v>
      </c>
      <c r="O119" s="217"/>
      <c r="P119" s="217"/>
      <c r="Q119" s="56"/>
      <c r="R119" s="57"/>
      <c r="S119" s="58"/>
      <c r="T119" s="59"/>
      <c r="U119" s="60"/>
      <c r="V119" s="61"/>
      <c r="W119" s="62"/>
      <c r="X119" s="63"/>
      <c r="Y119" s="64"/>
      <c r="Z119" s="65"/>
      <c r="AA119" s="66"/>
      <c r="AB119" s="103"/>
      <c r="AC119" s="103"/>
      <c r="AD119" s="220">
        <f t="shared" si="83"/>
        <v>0</v>
      </c>
      <c r="AE119" s="68">
        <f t="shared" si="149"/>
        <v>0</v>
      </c>
      <c r="AF119" s="69"/>
      <c r="AG119" s="69"/>
      <c r="AH119" s="70"/>
      <c r="AI119" s="69"/>
      <c r="AJ119" s="69"/>
      <c r="AK119" s="69"/>
      <c r="AL119" s="495"/>
      <c r="AM119" s="489"/>
      <c r="AN119" s="69">
        <v>164</v>
      </c>
      <c r="AO119" s="70"/>
      <c r="AP119" s="70"/>
      <c r="AQ119" s="70"/>
      <c r="AR119" s="69">
        <v>134</v>
      </c>
      <c r="AS119" s="69"/>
      <c r="AT119" s="493"/>
      <c r="AU119" s="494"/>
      <c r="AV119" s="490">
        <f t="shared" si="150"/>
        <v>134</v>
      </c>
      <c r="AW119" s="490">
        <f t="shared" si="151"/>
        <v>134</v>
      </c>
      <c r="AX119" s="71"/>
      <c r="AY119" s="72"/>
      <c r="AZ119" s="73"/>
      <c r="BA119" s="74"/>
      <c r="BB119" s="75"/>
      <c r="BC119" s="52">
        <f t="shared" si="152"/>
        <v>0</v>
      </c>
      <c r="BD119" s="51">
        <f t="shared" si="153"/>
        <v>0</v>
      </c>
      <c r="BE119" s="491">
        <f t="shared" si="154"/>
        <v>140.70000000000002</v>
      </c>
      <c r="BF119" s="248"/>
      <c r="BG119" s="217">
        <f t="shared" si="155"/>
        <v>0</v>
      </c>
      <c r="BH119" s="491">
        <f t="shared" si="156"/>
        <v>147.4</v>
      </c>
      <c r="BI119" s="103"/>
      <c r="BJ119" s="51">
        <f t="shared" si="157"/>
        <v>0</v>
      </c>
      <c r="BK119" s="491">
        <f t="shared" si="158"/>
        <v>154.1</v>
      </c>
      <c r="BL119" s="103"/>
      <c r="BM119" s="217">
        <f t="shared" si="159"/>
        <v>0</v>
      </c>
      <c r="BN119" s="491">
        <f t="shared" si="160"/>
        <v>160.79999999999998</v>
      </c>
      <c r="BO119" s="392">
        <f t="shared" si="161"/>
        <v>0</v>
      </c>
      <c r="BP119" s="217">
        <f t="shared" si="162"/>
        <v>0</v>
      </c>
      <c r="BQ119" s="51">
        <f t="shared" si="163"/>
        <v>0</v>
      </c>
      <c r="BR119" s="77">
        <v>2225</v>
      </c>
    </row>
    <row r="120" spans="1:70" ht="17" x14ac:dyDescent="0.2">
      <c r="A120" s="127"/>
      <c r="B120" s="127"/>
      <c r="C120" s="292" t="s">
        <v>559</v>
      </c>
      <c r="D120" s="127"/>
      <c r="E120" s="235"/>
      <c r="F120" s="127"/>
      <c r="G120" s="127"/>
      <c r="H120" s="127"/>
      <c r="I120" s="235"/>
      <c r="J120" s="235"/>
      <c r="K120" s="235"/>
      <c r="L120" s="235"/>
      <c r="M120" s="127"/>
      <c r="N120" s="127"/>
      <c r="O120" s="235"/>
      <c r="P120" s="235"/>
      <c r="Q120" s="190"/>
      <c r="R120" s="190"/>
      <c r="S120" s="190"/>
      <c r="T120" s="190"/>
      <c r="U120" s="190"/>
      <c r="V120" s="190"/>
      <c r="W120" s="190"/>
      <c r="X120" s="190"/>
      <c r="Y120" s="190"/>
      <c r="Z120" s="190"/>
      <c r="AA120" s="190"/>
      <c r="AB120" s="236"/>
      <c r="AC120" s="236"/>
      <c r="AD120" s="127"/>
      <c r="AE120" s="127"/>
      <c r="AF120" s="127"/>
      <c r="AG120" s="127"/>
      <c r="AH120" s="127"/>
      <c r="AI120" s="127"/>
      <c r="AJ120" s="127"/>
      <c r="AK120" s="127"/>
      <c r="AL120" s="127"/>
      <c r="AM120" s="127"/>
      <c r="AN120" s="127"/>
      <c r="AO120" s="127"/>
      <c r="AP120" s="127"/>
      <c r="AQ120" s="127"/>
      <c r="AR120" s="235"/>
      <c r="AS120" s="235"/>
      <c r="AT120" s="235"/>
      <c r="AU120" s="235"/>
      <c r="AV120" s="235"/>
      <c r="AW120" s="235"/>
      <c r="AX120" s="236"/>
      <c r="AY120" s="236"/>
      <c r="AZ120" s="236"/>
      <c r="BA120" s="236"/>
      <c r="BB120" s="236"/>
      <c r="BC120" s="235"/>
      <c r="BD120" s="235"/>
      <c r="BE120" s="235"/>
      <c r="BF120" s="235"/>
      <c r="BG120" s="235"/>
      <c r="BH120" s="236"/>
      <c r="BI120" s="235"/>
      <c r="BJ120" s="235"/>
      <c r="BK120" s="235"/>
      <c r="BL120" s="235"/>
      <c r="BM120" s="235"/>
      <c r="BN120" s="235"/>
      <c r="BO120" s="235"/>
      <c r="BP120" s="235"/>
      <c r="BQ120" s="127"/>
      <c r="BR120" s="128"/>
    </row>
    <row r="121" spans="1:70" ht="12" customHeight="1" x14ac:dyDescent="0.15">
      <c r="A121" s="51" t="str">
        <f>"LA3"&amp;REPT(0,4-LEN(BR121))&amp;BR121</f>
        <v>LA31670</v>
      </c>
      <c r="B121" s="54" t="s">
        <v>559</v>
      </c>
      <c r="C121" s="54" t="s">
        <v>560</v>
      </c>
      <c r="D121" s="126" t="s">
        <v>5</v>
      </c>
      <c r="E121" s="238"/>
      <c r="F121" s="55" t="s">
        <v>314</v>
      </c>
      <c r="G121" s="55" t="s">
        <v>83</v>
      </c>
      <c r="H121" s="55" t="s">
        <v>73</v>
      </c>
      <c r="I121" s="230" t="s">
        <v>1054</v>
      </c>
      <c r="J121" s="590" t="s">
        <v>1063</v>
      </c>
      <c r="K121" s="590" t="s">
        <v>1057</v>
      </c>
      <c r="L121" s="230" t="s">
        <v>1055</v>
      </c>
      <c r="M121" s="55">
        <v>5.4705000000000004</v>
      </c>
      <c r="N121" s="130">
        <v>5</v>
      </c>
      <c r="O121" s="239"/>
      <c r="P121" s="239"/>
      <c r="Q121" s="56"/>
      <c r="R121" s="57"/>
      <c r="S121" s="58"/>
      <c r="T121" s="59"/>
      <c r="U121" s="60"/>
      <c r="V121" s="61"/>
      <c r="W121" s="62"/>
      <c r="X121" s="63"/>
      <c r="Y121" s="64"/>
      <c r="Z121" s="65"/>
      <c r="AA121" s="66"/>
      <c r="AB121" s="103"/>
      <c r="AC121" s="103"/>
      <c r="AD121" s="220">
        <f t="shared" si="83"/>
        <v>0</v>
      </c>
      <c r="AE121" s="68">
        <f>N121*AD121</f>
        <v>0</v>
      </c>
      <c r="AF121" s="69"/>
      <c r="AG121" s="69"/>
      <c r="AH121" s="70"/>
      <c r="AI121" s="69"/>
      <c r="AJ121" s="69"/>
      <c r="AK121" s="69"/>
      <c r="AL121" s="495"/>
      <c r="AM121" s="489"/>
      <c r="AN121" s="69">
        <v>139</v>
      </c>
      <c r="AO121" s="70"/>
      <c r="AP121" s="70"/>
      <c r="AQ121" s="70"/>
      <c r="AR121" s="69">
        <v>114</v>
      </c>
      <c r="AS121" s="69"/>
      <c r="AT121" s="493"/>
      <c r="AU121" s="494"/>
      <c r="AV121" s="490">
        <f>IF(OrderFormType="Wholesale",CEILING(AR121*ExchRate,ExchRateRoundUpTo),CEILING(AN121*ExchRate,ExchRateRoundUpTo)/1.22)</f>
        <v>114</v>
      </c>
      <c r="AW121" s="490">
        <f>AV121*(1+AO121+AP121)</f>
        <v>114</v>
      </c>
      <c r="AX121" s="71"/>
      <c r="AY121" s="72"/>
      <c r="AZ121" s="73"/>
      <c r="BA121" s="74"/>
      <c r="BB121" s="75"/>
      <c r="BC121" s="52">
        <f>SUM(AX121:BB121)</f>
        <v>0</v>
      </c>
      <c r="BD121" s="51">
        <f>N121*BC121</f>
        <v>0</v>
      </c>
      <c r="BE121" s="491">
        <f>AV121*(1.05+AO121+AP121)</f>
        <v>119.7</v>
      </c>
      <c r="BF121" s="248"/>
      <c r="BG121" s="217">
        <f>$N121*BF121</f>
        <v>0</v>
      </c>
      <c r="BH121" s="491">
        <f>$AV121*(1.1+$AO121+$AP121)</f>
        <v>125.4</v>
      </c>
      <c r="BI121" s="103"/>
      <c r="BJ121" s="51">
        <f>N121*BI121</f>
        <v>0</v>
      </c>
      <c r="BK121" s="491">
        <f>AV121*(1.15+AO121+AP121)</f>
        <v>131.1</v>
      </c>
      <c r="BL121" s="103"/>
      <c r="BM121" s="217">
        <f>N121*BL121</f>
        <v>0</v>
      </c>
      <c r="BN121" s="491">
        <f>AV121*(1.2+AO121+AP121)</f>
        <v>136.79999999999998</v>
      </c>
      <c r="BO121" s="392">
        <f>(AD121*AW121)+(BC121*BE121)+(BF121*BH121)+(BI121*BK121)+(BL121*BN121)</f>
        <v>0</v>
      </c>
      <c r="BP121" s="217">
        <f>AD121+BC121+BF121+BI121+BL121</f>
        <v>0</v>
      </c>
      <c r="BQ121" s="51">
        <f>N121*BP121</f>
        <v>0</v>
      </c>
      <c r="BR121" s="77">
        <v>1670</v>
      </c>
    </row>
    <row r="122" spans="1:70" ht="12" customHeight="1" x14ac:dyDescent="0.15">
      <c r="A122" s="51" t="str">
        <f>"LA3"&amp;REPT(0,4-LEN(BR122))&amp;BR122</f>
        <v>LA32471</v>
      </c>
      <c r="B122" s="54" t="s">
        <v>559</v>
      </c>
      <c r="C122" s="54" t="s">
        <v>561</v>
      </c>
      <c r="D122" s="126" t="s">
        <v>5</v>
      </c>
      <c r="E122" s="414"/>
      <c r="F122" s="55" t="s">
        <v>314</v>
      </c>
      <c r="G122" s="55" t="s">
        <v>83</v>
      </c>
      <c r="H122" s="55" t="s">
        <v>73</v>
      </c>
      <c r="I122" s="230" t="s">
        <v>1054</v>
      </c>
      <c r="J122" s="590" t="s">
        <v>1063</v>
      </c>
      <c r="K122" s="590" t="s">
        <v>1057</v>
      </c>
      <c r="L122" s="230" t="s">
        <v>1055</v>
      </c>
      <c r="M122" s="55">
        <v>6.125</v>
      </c>
      <c r="N122" s="130">
        <v>3</v>
      </c>
      <c r="O122" s="239"/>
      <c r="P122" s="239"/>
      <c r="Q122" s="56"/>
      <c r="R122" s="57"/>
      <c r="S122" s="58"/>
      <c r="T122" s="59"/>
      <c r="U122" s="60"/>
      <c r="V122" s="61"/>
      <c r="W122" s="62"/>
      <c r="X122" s="63"/>
      <c r="Y122" s="64"/>
      <c r="Z122" s="65"/>
      <c r="AA122" s="66"/>
      <c r="AB122" s="103"/>
      <c r="AC122" s="103"/>
      <c r="AD122" s="220">
        <f t="shared" si="83"/>
        <v>0</v>
      </c>
      <c r="AE122" s="68">
        <f>N122*AD122</f>
        <v>0</v>
      </c>
      <c r="AF122" s="69"/>
      <c r="AG122" s="69"/>
      <c r="AH122" s="70"/>
      <c r="AI122" s="69"/>
      <c r="AJ122" s="69"/>
      <c r="AK122" s="69"/>
      <c r="AL122" s="495"/>
      <c r="AM122" s="489"/>
      <c r="AN122" s="69">
        <v>149</v>
      </c>
      <c r="AO122" s="70"/>
      <c r="AP122" s="70"/>
      <c r="AQ122" s="70"/>
      <c r="AR122" s="69">
        <v>119</v>
      </c>
      <c r="AS122" s="69"/>
      <c r="AT122" s="493"/>
      <c r="AU122" s="494"/>
      <c r="AV122" s="490">
        <f>IF(OrderFormType="Wholesale",CEILING(AR122*ExchRate,ExchRateRoundUpTo),CEILING(AN122*ExchRate,ExchRateRoundUpTo)/1.22)</f>
        <v>119</v>
      </c>
      <c r="AW122" s="490">
        <f>AV122*(1+AO122+AP122)</f>
        <v>119</v>
      </c>
      <c r="AX122" s="71"/>
      <c r="AY122" s="72"/>
      <c r="AZ122" s="73"/>
      <c r="BA122" s="74"/>
      <c r="BB122" s="75"/>
      <c r="BC122" s="52">
        <f>SUM(AX122:BB122)</f>
        <v>0</v>
      </c>
      <c r="BD122" s="51">
        <f>N122*BC122</f>
        <v>0</v>
      </c>
      <c r="BE122" s="491">
        <f>AV122*(1.05+AO122+AP122)</f>
        <v>124.95</v>
      </c>
      <c r="BF122" s="248"/>
      <c r="BG122" s="217">
        <f>$N122*BF122</f>
        <v>0</v>
      </c>
      <c r="BH122" s="491">
        <f>$AV122*(1.1+$AO122+$AP122)</f>
        <v>130.9</v>
      </c>
      <c r="BI122" s="103"/>
      <c r="BJ122" s="51">
        <f>N122*BI122</f>
        <v>0</v>
      </c>
      <c r="BK122" s="491">
        <f>AV122*(1.15+AO122+AP122)</f>
        <v>136.85</v>
      </c>
      <c r="BL122" s="103"/>
      <c r="BM122" s="217">
        <f>N122*BL122</f>
        <v>0</v>
      </c>
      <c r="BN122" s="491">
        <f>AV122*(1.2+AO122+AP122)</f>
        <v>142.79999999999998</v>
      </c>
      <c r="BO122" s="392">
        <f>(AD122*AW122)+(BC122*BE122)+(BF122*BH122)+(BI122*BK122)+(BL122*BN122)</f>
        <v>0</v>
      </c>
      <c r="BP122" s="217">
        <f>AD122+BC122+BF122+BI122+BL122</f>
        <v>0</v>
      </c>
      <c r="BQ122" s="51">
        <f>N122*BP122</f>
        <v>0</v>
      </c>
      <c r="BR122" s="77">
        <v>2471</v>
      </c>
    </row>
    <row r="123" spans="1:70" ht="17" x14ac:dyDescent="0.2">
      <c r="A123" s="127"/>
      <c r="B123" s="127"/>
      <c r="C123" s="292" t="s">
        <v>387</v>
      </c>
      <c r="D123" s="127"/>
      <c r="E123" s="235"/>
      <c r="F123" s="127"/>
      <c r="G123" s="127"/>
      <c r="H123" s="127"/>
      <c r="I123" s="235"/>
      <c r="J123" s="235"/>
      <c r="K123" s="235"/>
      <c r="L123" s="235"/>
      <c r="M123" s="127"/>
      <c r="N123" s="127"/>
      <c r="O123" s="235"/>
      <c r="P123" s="235"/>
      <c r="Q123" s="190"/>
      <c r="R123" s="190"/>
      <c r="S123" s="190"/>
      <c r="T123" s="190"/>
      <c r="U123" s="190"/>
      <c r="V123" s="190"/>
      <c r="W123" s="190"/>
      <c r="X123" s="190"/>
      <c r="Y123" s="190"/>
      <c r="Z123" s="190"/>
      <c r="AA123" s="190"/>
      <c r="AB123" s="236"/>
      <c r="AC123" s="236"/>
      <c r="AD123" s="127"/>
      <c r="AE123" s="127"/>
      <c r="AF123" s="127"/>
      <c r="AG123" s="127"/>
      <c r="AH123" s="127"/>
      <c r="AI123" s="127"/>
      <c r="AJ123" s="127"/>
      <c r="AK123" s="127"/>
      <c r="AL123" s="127"/>
      <c r="AM123" s="127"/>
      <c r="AN123" s="127"/>
      <c r="AO123" s="127"/>
      <c r="AP123" s="127"/>
      <c r="AQ123" s="127"/>
      <c r="AR123" s="235"/>
      <c r="AS123" s="235"/>
      <c r="AT123" s="235"/>
      <c r="AU123" s="235"/>
      <c r="AV123" s="235"/>
      <c r="AW123" s="235"/>
      <c r="AX123" s="236"/>
      <c r="AY123" s="236"/>
      <c r="AZ123" s="236"/>
      <c r="BA123" s="236"/>
      <c r="BB123" s="236"/>
      <c r="BC123" s="235"/>
      <c r="BD123" s="235"/>
      <c r="BE123" s="235"/>
      <c r="BF123" s="235"/>
      <c r="BG123" s="235"/>
      <c r="BH123" s="236"/>
      <c r="BI123" s="235"/>
      <c r="BJ123" s="235"/>
      <c r="BK123" s="235"/>
      <c r="BL123" s="235"/>
      <c r="BM123" s="235"/>
      <c r="BN123" s="235"/>
      <c r="BO123" s="235"/>
      <c r="BP123" s="235"/>
      <c r="BQ123" s="127"/>
      <c r="BR123" s="128"/>
    </row>
    <row r="124" spans="1:70" ht="12.75" customHeight="1" x14ac:dyDescent="0.15">
      <c r="A124" s="51" t="str">
        <f t="shared" ref="A124:A130" si="164">"LA3"&amp;REPT(0,4-LEN(BR124))&amp;BR124</f>
        <v>LA30458</v>
      </c>
      <c r="B124" s="126" t="s">
        <v>189</v>
      </c>
      <c r="C124" s="53" t="s">
        <v>190</v>
      </c>
      <c r="D124" s="126" t="s">
        <v>5</v>
      </c>
      <c r="E124" s="238"/>
      <c r="F124" s="55" t="s">
        <v>64</v>
      </c>
      <c r="G124" s="55" t="s">
        <v>83</v>
      </c>
      <c r="H124" s="129" t="s">
        <v>70</v>
      </c>
      <c r="I124" s="230" t="s">
        <v>1054</v>
      </c>
      <c r="J124" s="590" t="s">
        <v>1064</v>
      </c>
      <c r="K124" s="590" t="s">
        <v>1053</v>
      </c>
      <c r="L124" s="230" t="s">
        <v>1055</v>
      </c>
      <c r="M124" s="55">
        <v>6.3449999999999998</v>
      </c>
      <c r="N124" s="130">
        <v>5</v>
      </c>
      <c r="O124" s="239"/>
      <c r="P124" s="239"/>
      <c r="Q124" s="56"/>
      <c r="R124" s="57"/>
      <c r="S124" s="58"/>
      <c r="T124" s="59"/>
      <c r="U124" s="60"/>
      <c r="V124" s="61"/>
      <c r="W124" s="62"/>
      <c r="X124" s="63"/>
      <c r="Y124" s="64"/>
      <c r="Z124" s="65"/>
      <c r="AA124" s="66"/>
      <c r="AB124" s="103"/>
      <c r="AC124" s="103"/>
      <c r="AD124" s="220">
        <f t="shared" si="83"/>
        <v>0</v>
      </c>
      <c r="AE124" s="68">
        <f t="shared" ref="AE124:AE130" si="165">N124*AD124</f>
        <v>0</v>
      </c>
      <c r="AF124" s="69"/>
      <c r="AG124" s="69"/>
      <c r="AH124" s="70"/>
      <c r="AI124" s="69"/>
      <c r="AJ124" s="69"/>
      <c r="AK124" s="69"/>
      <c r="AL124" s="495"/>
      <c r="AM124" s="489"/>
      <c r="AN124" s="69">
        <v>149</v>
      </c>
      <c r="AO124" s="70"/>
      <c r="AP124" s="70"/>
      <c r="AQ124" s="70"/>
      <c r="AR124" s="69">
        <v>119</v>
      </c>
      <c r="AS124" s="69"/>
      <c r="AT124" s="493"/>
      <c r="AU124" s="494"/>
      <c r="AV124" s="490">
        <f t="shared" ref="AV124:AV130" si="166">IF(OrderFormType="Wholesale",CEILING(AR124*ExchRate,ExchRateRoundUpTo),CEILING(AN124*ExchRate,ExchRateRoundUpTo)/1.22)</f>
        <v>119</v>
      </c>
      <c r="AW124" s="490">
        <f t="shared" ref="AW124:AW130" si="167">AV124*(1+AO124+AP124)</f>
        <v>119</v>
      </c>
      <c r="AX124" s="71"/>
      <c r="AY124" s="72"/>
      <c r="AZ124" s="73"/>
      <c r="BA124" s="74"/>
      <c r="BB124" s="75"/>
      <c r="BC124" s="52">
        <f t="shared" ref="BC124:BC130" si="168">SUM(AX124:BB124)</f>
        <v>0</v>
      </c>
      <c r="BD124" s="51">
        <f t="shared" ref="BD124:BD130" si="169">N124*BC124</f>
        <v>0</v>
      </c>
      <c r="BE124" s="491">
        <f t="shared" ref="BE124:BE130" si="170">AV124*(1.05+AO124+AP124)</f>
        <v>124.95</v>
      </c>
      <c r="BF124" s="248"/>
      <c r="BG124" s="217">
        <f t="shared" ref="BG124:BG130" si="171">$N124*BF124</f>
        <v>0</v>
      </c>
      <c r="BH124" s="491">
        <f t="shared" ref="BH124:BH130" si="172">$AV124*(1.1+$AO124+$AP124)</f>
        <v>130.9</v>
      </c>
      <c r="BI124" s="103"/>
      <c r="BJ124" s="51">
        <f t="shared" ref="BJ124:BJ130" si="173">N124*BI124</f>
        <v>0</v>
      </c>
      <c r="BK124" s="491">
        <f t="shared" ref="BK124:BK130" si="174">AV124*(1.15+AO124+AP124)</f>
        <v>136.85</v>
      </c>
      <c r="BL124" s="103"/>
      <c r="BM124" s="217">
        <f t="shared" ref="BM124:BM130" si="175">N124*BL124</f>
        <v>0</v>
      </c>
      <c r="BN124" s="491">
        <f t="shared" ref="BN124:BN130" si="176">AV124*(1.2+AO124+AP124)</f>
        <v>142.79999999999998</v>
      </c>
      <c r="BO124" s="392">
        <f t="shared" ref="BO124:BO130" si="177">(AD124*AW124)+(BC124*BE124)+(BF124*BH124)+(BI124*BK124)+(BL124*BN124)</f>
        <v>0</v>
      </c>
      <c r="BP124" s="217">
        <f t="shared" ref="BP124:BP130" si="178">AD124+BC124+BF124+BI124+BL124</f>
        <v>0</v>
      </c>
      <c r="BQ124" s="51">
        <f t="shared" ref="BQ124:BQ130" si="179">N124*BP124</f>
        <v>0</v>
      </c>
      <c r="BR124" s="77">
        <v>458</v>
      </c>
    </row>
    <row r="125" spans="1:70" ht="12.75" customHeight="1" x14ac:dyDescent="0.15">
      <c r="A125" s="51" t="str">
        <f t="shared" si="164"/>
        <v>LA30459</v>
      </c>
      <c r="B125" s="126" t="s">
        <v>189</v>
      </c>
      <c r="C125" s="53" t="s">
        <v>191</v>
      </c>
      <c r="D125" s="126" t="s">
        <v>5</v>
      </c>
      <c r="E125" s="238"/>
      <c r="F125" s="55" t="s">
        <v>64</v>
      </c>
      <c r="G125" s="55" t="s">
        <v>83</v>
      </c>
      <c r="H125" s="129" t="s">
        <v>70</v>
      </c>
      <c r="I125" s="230" t="s">
        <v>1054</v>
      </c>
      <c r="J125" s="590" t="s">
        <v>1064</v>
      </c>
      <c r="K125" s="590" t="s">
        <v>1053</v>
      </c>
      <c r="L125" s="230" t="s">
        <v>1055</v>
      </c>
      <c r="M125" s="55">
        <v>8.33</v>
      </c>
      <c r="N125" s="130">
        <v>5</v>
      </c>
      <c r="O125" s="239"/>
      <c r="P125" s="239"/>
      <c r="Q125" s="56"/>
      <c r="R125" s="57"/>
      <c r="S125" s="58"/>
      <c r="T125" s="59"/>
      <c r="U125" s="60"/>
      <c r="V125" s="61"/>
      <c r="W125" s="62"/>
      <c r="X125" s="63"/>
      <c r="Y125" s="64"/>
      <c r="Z125" s="65"/>
      <c r="AA125" s="66"/>
      <c r="AB125" s="103"/>
      <c r="AC125" s="103"/>
      <c r="AD125" s="220">
        <f t="shared" si="83"/>
        <v>0</v>
      </c>
      <c r="AE125" s="68">
        <f t="shared" si="165"/>
        <v>0</v>
      </c>
      <c r="AF125" s="69"/>
      <c r="AG125" s="69"/>
      <c r="AH125" s="70"/>
      <c r="AI125" s="69"/>
      <c r="AJ125" s="69"/>
      <c r="AK125" s="69"/>
      <c r="AL125" s="495"/>
      <c r="AM125" s="489"/>
      <c r="AN125" s="69">
        <v>159</v>
      </c>
      <c r="AO125" s="70"/>
      <c r="AP125" s="70"/>
      <c r="AQ125" s="70"/>
      <c r="AR125" s="69">
        <v>129</v>
      </c>
      <c r="AS125" s="69"/>
      <c r="AT125" s="493"/>
      <c r="AU125" s="494"/>
      <c r="AV125" s="490">
        <f t="shared" si="166"/>
        <v>129</v>
      </c>
      <c r="AW125" s="490">
        <f t="shared" si="167"/>
        <v>129</v>
      </c>
      <c r="AX125" s="71"/>
      <c r="AY125" s="72"/>
      <c r="AZ125" s="73"/>
      <c r="BA125" s="74"/>
      <c r="BB125" s="75"/>
      <c r="BC125" s="52">
        <f t="shared" si="168"/>
        <v>0</v>
      </c>
      <c r="BD125" s="51">
        <f t="shared" si="169"/>
        <v>0</v>
      </c>
      <c r="BE125" s="491">
        <f t="shared" si="170"/>
        <v>135.45000000000002</v>
      </c>
      <c r="BF125" s="248"/>
      <c r="BG125" s="217">
        <f t="shared" si="171"/>
        <v>0</v>
      </c>
      <c r="BH125" s="491">
        <f t="shared" si="172"/>
        <v>141.9</v>
      </c>
      <c r="BI125" s="103"/>
      <c r="BJ125" s="51">
        <f t="shared" si="173"/>
        <v>0</v>
      </c>
      <c r="BK125" s="491">
        <f t="shared" si="174"/>
        <v>148.35</v>
      </c>
      <c r="BL125" s="103"/>
      <c r="BM125" s="217">
        <f t="shared" si="175"/>
        <v>0</v>
      </c>
      <c r="BN125" s="491">
        <f t="shared" si="176"/>
        <v>154.79999999999998</v>
      </c>
      <c r="BO125" s="392">
        <f t="shared" si="177"/>
        <v>0</v>
      </c>
      <c r="BP125" s="217">
        <f t="shared" si="178"/>
        <v>0</v>
      </c>
      <c r="BQ125" s="51">
        <f t="shared" si="179"/>
        <v>0</v>
      </c>
      <c r="BR125" s="77">
        <v>459</v>
      </c>
    </row>
    <row r="126" spans="1:70" ht="12.75" customHeight="1" x14ac:dyDescent="0.15">
      <c r="A126" s="51" t="str">
        <f t="shared" si="164"/>
        <v>LA30461</v>
      </c>
      <c r="B126" s="126" t="s">
        <v>189</v>
      </c>
      <c r="C126" s="53" t="s">
        <v>192</v>
      </c>
      <c r="D126" s="126" t="s">
        <v>5</v>
      </c>
      <c r="E126" s="238"/>
      <c r="F126" s="55" t="s">
        <v>64</v>
      </c>
      <c r="G126" s="55" t="s">
        <v>83</v>
      </c>
      <c r="H126" s="129" t="s">
        <v>70</v>
      </c>
      <c r="I126" s="230" t="s">
        <v>1054</v>
      </c>
      <c r="J126" s="590" t="s">
        <v>1064</v>
      </c>
      <c r="K126" s="590" t="s">
        <v>1053</v>
      </c>
      <c r="L126" s="230" t="s">
        <v>1055</v>
      </c>
      <c r="M126" s="55">
        <v>6.7359999999999998</v>
      </c>
      <c r="N126" s="130">
        <v>5</v>
      </c>
      <c r="O126" s="239"/>
      <c r="P126" s="239"/>
      <c r="Q126" s="56"/>
      <c r="R126" s="57"/>
      <c r="S126" s="58"/>
      <c r="T126" s="59"/>
      <c r="U126" s="60"/>
      <c r="V126" s="61"/>
      <c r="W126" s="62"/>
      <c r="X126" s="63"/>
      <c r="Y126" s="64"/>
      <c r="Z126" s="65"/>
      <c r="AA126" s="66"/>
      <c r="AB126" s="103"/>
      <c r="AC126" s="103"/>
      <c r="AD126" s="220">
        <f t="shared" si="83"/>
        <v>0</v>
      </c>
      <c r="AE126" s="68">
        <f t="shared" si="165"/>
        <v>0</v>
      </c>
      <c r="AF126" s="69"/>
      <c r="AG126" s="69"/>
      <c r="AH126" s="70"/>
      <c r="AI126" s="69"/>
      <c r="AJ126" s="69"/>
      <c r="AK126" s="69"/>
      <c r="AL126" s="495"/>
      <c r="AM126" s="489"/>
      <c r="AN126" s="69">
        <v>149</v>
      </c>
      <c r="AO126" s="70"/>
      <c r="AP126" s="70"/>
      <c r="AQ126" s="70"/>
      <c r="AR126" s="69">
        <v>119</v>
      </c>
      <c r="AS126" s="69"/>
      <c r="AT126" s="493"/>
      <c r="AU126" s="494"/>
      <c r="AV126" s="490">
        <f t="shared" si="166"/>
        <v>119</v>
      </c>
      <c r="AW126" s="490">
        <f t="shared" si="167"/>
        <v>119</v>
      </c>
      <c r="AX126" s="71"/>
      <c r="AY126" s="72"/>
      <c r="AZ126" s="73"/>
      <c r="BA126" s="74"/>
      <c r="BB126" s="75"/>
      <c r="BC126" s="52">
        <f t="shared" si="168"/>
        <v>0</v>
      </c>
      <c r="BD126" s="51">
        <f t="shared" si="169"/>
        <v>0</v>
      </c>
      <c r="BE126" s="491">
        <f t="shared" si="170"/>
        <v>124.95</v>
      </c>
      <c r="BF126" s="248"/>
      <c r="BG126" s="217">
        <f t="shared" si="171"/>
        <v>0</v>
      </c>
      <c r="BH126" s="491">
        <f t="shared" si="172"/>
        <v>130.9</v>
      </c>
      <c r="BI126" s="103"/>
      <c r="BJ126" s="51">
        <f t="shared" si="173"/>
        <v>0</v>
      </c>
      <c r="BK126" s="491">
        <f t="shared" si="174"/>
        <v>136.85</v>
      </c>
      <c r="BL126" s="103"/>
      <c r="BM126" s="217">
        <f t="shared" si="175"/>
        <v>0</v>
      </c>
      <c r="BN126" s="491">
        <f t="shared" si="176"/>
        <v>142.79999999999998</v>
      </c>
      <c r="BO126" s="392">
        <f t="shared" si="177"/>
        <v>0</v>
      </c>
      <c r="BP126" s="217">
        <f t="shared" si="178"/>
        <v>0</v>
      </c>
      <c r="BQ126" s="51">
        <f t="shared" si="179"/>
        <v>0</v>
      </c>
      <c r="BR126" s="77">
        <v>461</v>
      </c>
    </row>
    <row r="127" spans="1:70" ht="12.75" customHeight="1" x14ac:dyDescent="0.15">
      <c r="A127" s="51" t="str">
        <f t="shared" si="164"/>
        <v>LA31140</v>
      </c>
      <c r="B127" s="126" t="s">
        <v>189</v>
      </c>
      <c r="C127" s="53" t="s">
        <v>193</v>
      </c>
      <c r="D127" s="126" t="s">
        <v>5</v>
      </c>
      <c r="E127" s="238"/>
      <c r="F127" s="55" t="s">
        <v>64</v>
      </c>
      <c r="G127" s="55" t="s">
        <v>83</v>
      </c>
      <c r="H127" s="129" t="s">
        <v>70</v>
      </c>
      <c r="I127" s="230" t="s">
        <v>1054</v>
      </c>
      <c r="J127" s="590" t="s">
        <v>1064</v>
      </c>
      <c r="K127" s="590" t="s">
        <v>1053</v>
      </c>
      <c r="L127" s="230" t="s">
        <v>1055</v>
      </c>
      <c r="M127" s="55">
        <v>6.5069999999999997</v>
      </c>
      <c r="N127" s="130">
        <v>3</v>
      </c>
      <c r="O127" s="239"/>
      <c r="P127" s="239"/>
      <c r="Q127" s="56"/>
      <c r="R127" s="57"/>
      <c r="S127" s="58"/>
      <c r="T127" s="59"/>
      <c r="U127" s="60"/>
      <c r="V127" s="61"/>
      <c r="W127" s="62"/>
      <c r="X127" s="63"/>
      <c r="Y127" s="64"/>
      <c r="Z127" s="65"/>
      <c r="AA127" s="66"/>
      <c r="AB127" s="103"/>
      <c r="AC127" s="103"/>
      <c r="AD127" s="220">
        <f t="shared" si="83"/>
        <v>0</v>
      </c>
      <c r="AE127" s="68">
        <f t="shared" si="165"/>
        <v>0</v>
      </c>
      <c r="AF127" s="69"/>
      <c r="AG127" s="69"/>
      <c r="AH127" s="70"/>
      <c r="AI127" s="69"/>
      <c r="AJ127" s="69"/>
      <c r="AK127" s="69"/>
      <c r="AL127" s="495"/>
      <c r="AM127" s="489"/>
      <c r="AN127" s="69">
        <v>149</v>
      </c>
      <c r="AO127" s="70"/>
      <c r="AP127" s="70"/>
      <c r="AQ127" s="70"/>
      <c r="AR127" s="69">
        <v>119</v>
      </c>
      <c r="AS127" s="69"/>
      <c r="AT127" s="493"/>
      <c r="AU127" s="494"/>
      <c r="AV127" s="490">
        <f t="shared" si="166"/>
        <v>119</v>
      </c>
      <c r="AW127" s="490">
        <f t="shared" si="167"/>
        <v>119</v>
      </c>
      <c r="AX127" s="71"/>
      <c r="AY127" s="72"/>
      <c r="AZ127" s="73"/>
      <c r="BA127" s="74"/>
      <c r="BB127" s="75"/>
      <c r="BC127" s="52">
        <f t="shared" si="168"/>
        <v>0</v>
      </c>
      <c r="BD127" s="51">
        <f t="shared" si="169"/>
        <v>0</v>
      </c>
      <c r="BE127" s="491">
        <f t="shared" si="170"/>
        <v>124.95</v>
      </c>
      <c r="BF127" s="248"/>
      <c r="BG127" s="217">
        <f t="shared" si="171"/>
        <v>0</v>
      </c>
      <c r="BH127" s="491">
        <f t="shared" si="172"/>
        <v>130.9</v>
      </c>
      <c r="BI127" s="103"/>
      <c r="BJ127" s="51">
        <f t="shared" si="173"/>
        <v>0</v>
      </c>
      <c r="BK127" s="491">
        <f t="shared" si="174"/>
        <v>136.85</v>
      </c>
      <c r="BL127" s="103"/>
      <c r="BM127" s="217">
        <f t="shared" si="175"/>
        <v>0</v>
      </c>
      <c r="BN127" s="491">
        <f t="shared" si="176"/>
        <v>142.79999999999998</v>
      </c>
      <c r="BO127" s="392">
        <f t="shared" si="177"/>
        <v>0</v>
      </c>
      <c r="BP127" s="217">
        <f t="shared" si="178"/>
        <v>0</v>
      </c>
      <c r="BQ127" s="51">
        <f t="shared" si="179"/>
        <v>0</v>
      </c>
      <c r="BR127" s="77">
        <v>1140</v>
      </c>
    </row>
    <row r="128" spans="1:70" ht="12.75" customHeight="1" x14ac:dyDescent="0.15">
      <c r="A128" s="51" t="str">
        <f t="shared" si="164"/>
        <v>LA31141</v>
      </c>
      <c r="B128" s="126" t="s">
        <v>189</v>
      </c>
      <c r="C128" s="53" t="s">
        <v>194</v>
      </c>
      <c r="D128" s="126" t="s">
        <v>5</v>
      </c>
      <c r="E128" s="238"/>
      <c r="F128" s="55" t="s">
        <v>64</v>
      </c>
      <c r="G128" s="55" t="s">
        <v>83</v>
      </c>
      <c r="H128" s="129" t="s">
        <v>70</v>
      </c>
      <c r="I128" s="230" t="s">
        <v>1054</v>
      </c>
      <c r="J128" s="590" t="s">
        <v>1064</v>
      </c>
      <c r="K128" s="590" t="s">
        <v>1053</v>
      </c>
      <c r="L128" s="230" t="s">
        <v>1055</v>
      </c>
      <c r="M128" s="55">
        <v>4.2</v>
      </c>
      <c r="N128" s="130">
        <v>2</v>
      </c>
      <c r="O128" s="239"/>
      <c r="P128" s="239"/>
      <c r="Q128" s="56"/>
      <c r="R128" s="57"/>
      <c r="S128" s="58"/>
      <c r="T128" s="59"/>
      <c r="U128" s="60"/>
      <c r="V128" s="61"/>
      <c r="W128" s="62"/>
      <c r="X128" s="63"/>
      <c r="Y128" s="64"/>
      <c r="Z128" s="65"/>
      <c r="AA128" s="66"/>
      <c r="AB128" s="103"/>
      <c r="AC128" s="103"/>
      <c r="AD128" s="220">
        <f t="shared" si="83"/>
        <v>0</v>
      </c>
      <c r="AE128" s="68">
        <f t="shared" si="165"/>
        <v>0</v>
      </c>
      <c r="AF128" s="69"/>
      <c r="AG128" s="69"/>
      <c r="AH128" s="70"/>
      <c r="AI128" s="69"/>
      <c r="AJ128" s="69"/>
      <c r="AK128" s="69"/>
      <c r="AL128" s="495"/>
      <c r="AM128" s="489"/>
      <c r="AN128" s="69">
        <v>129</v>
      </c>
      <c r="AO128" s="70"/>
      <c r="AP128" s="70"/>
      <c r="AQ128" s="70"/>
      <c r="AR128" s="69">
        <v>104</v>
      </c>
      <c r="AS128" s="69"/>
      <c r="AT128" s="493"/>
      <c r="AU128" s="494"/>
      <c r="AV128" s="490">
        <f t="shared" si="166"/>
        <v>104</v>
      </c>
      <c r="AW128" s="490">
        <f t="shared" si="167"/>
        <v>104</v>
      </c>
      <c r="AX128" s="71"/>
      <c r="AY128" s="72"/>
      <c r="AZ128" s="73"/>
      <c r="BA128" s="74"/>
      <c r="BB128" s="75"/>
      <c r="BC128" s="52">
        <f t="shared" si="168"/>
        <v>0</v>
      </c>
      <c r="BD128" s="51">
        <f t="shared" si="169"/>
        <v>0</v>
      </c>
      <c r="BE128" s="491">
        <f t="shared" si="170"/>
        <v>109.2</v>
      </c>
      <c r="BF128" s="248"/>
      <c r="BG128" s="217">
        <f t="shared" si="171"/>
        <v>0</v>
      </c>
      <c r="BH128" s="491">
        <f t="shared" si="172"/>
        <v>114.4</v>
      </c>
      <c r="BI128" s="103"/>
      <c r="BJ128" s="51">
        <f t="shared" si="173"/>
        <v>0</v>
      </c>
      <c r="BK128" s="491">
        <f t="shared" si="174"/>
        <v>119.6</v>
      </c>
      <c r="BL128" s="103"/>
      <c r="BM128" s="217">
        <f t="shared" si="175"/>
        <v>0</v>
      </c>
      <c r="BN128" s="491">
        <f t="shared" si="176"/>
        <v>124.8</v>
      </c>
      <c r="BO128" s="392">
        <f t="shared" si="177"/>
        <v>0</v>
      </c>
      <c r="BP128" s="217">
        <f t="shared" si="178"/>
        <v>0</v>
      </c>
      <c r="BQ128" s="51">
        <f t="shared" si="179"/>
        <v>0</v>
      </c>
      <c r="BR128" s="77">
        <v>1141</v>
      </c>
    </row>
    <row r="129" spans="1:70" ht="12.75" customHeight="1" x14ac:dyDescent="0.15">
      <c r="A129" s="51" t="str">
        <f t="shared" si="164"/>
        <v>LA31142</v>
      </c>
      <c r="B129" s="126" t="s">
        <v>189</v>
      </c>
      <c r="C129" s="53" t="s">
        <v>195</v>
      </c>
      <c r="D129" s="126" t="s">
        <v>5</v>
      </c>
      <c r="E129" s="238"/>
      <c r="F129" s="55" t="s">
        <v>64</v>
      </c>
      <c r="G129" s="55" t="s">
        <v>83</v>
      </c>
      <c r="H129" s="129" t="s">
        <v>70</v>
      </c>
      <c r="I129" s="230" t="s">
        <v>1054</v>
      </c>
      <c r="J129" s="590" t="s">
        <v>1064</v>
      </c>
      <c r="K129" s="590" t="s">
        <v>1053</v>
      </c>
      <c r="L129" s="230" t="s">
        <v>1055</v>
      </c>
      <c r="M129" s="55">
        <v>3.9</v>
      </c>
      <c r="N129" s="130">
        <v>1</v>
      </c>
      <c r="O129" s="239"/>
      <c r="P129" s="239"/>
      <c r="Q129" s="56"/>
      <c r="R129" s="57"/>
      <c r="S129" s="58"/>
      <c r="T129" s="59"/>
      <c r="U129" s="60"/>
      <c r="V129" s="61"/>
      <c r="W129" s="62"/>
      <c r="X129" s="63"/>
      <c r="Y129" s="64"/>
      <c r="Z129" s="65"/>
      <c r="AA129" s="66"/>
      <c r="AB129" s="103"/>
      <c r="AC129" s="103"/>
      <c r="AD129" s="220">
        <f t="shared" si="83"/>
        <v>0</v>
      </c>
      <c r="AE129" s="68">
        <f t="shared" si="165"/>
        <v>0</v>
      </c>
      <c r="AF129" s="69"/>
      <c r="AG129" s="69"/>
      <c r="AH129" s="70"/>
      <c r="AI129" s="69"/>
      <c r="AJ129" s="69"/>
      <c r="AK129" s="69"/>
      <c r="AL129" s="495"/>
      <c r="AM129" s="489"/>
      <c r="AN129" s="69">
        <v>129</v>
      </c>
      <c r="AO129" s="70"/>
      <c r="AP129" s="70"/>
      <c r="AQ129" s="70"/>
      <c r="AR129" s="69">
        <v>104</v>
      </c>
      <c r="AS129" s="69"/>
      <c r="AT129" s="493"/>
      <c r="AU129" s="494"/>
      <c r="AV129" s="490">
        <f t="shared" si="166"/>
        <v>104</v>
      </c>
      <c r="AW129" s="490">
        <f t="shared" si="167"/>
        <v>104</v>
      </c>
      <c r="AX129" s="71"/>
      <c r="AY129" s="72"/>
      <c r="AZ129" s="73"/>
      <c r="BA129" s="74"/>
      <c r="BB129" s="75"/>
      <c r="BC129" s="52">
        <f t="shared" si="168"/>
        <v>0</v>
      </c>
      <c r="BD129" s="51">
        <f t="shared" si="169"/>
        <v>0</v>
      </c>
      <c r="BE129" s="491">
        <f t="shared" si="170"/>
        <v>109.2</v>
      </c>
      <c r="BF129" s="248"/>
      <c r="BG129" s="217">
        <f t="shared" si="171"/>
        <v>0</v>
      </c>
      <c r="BH129" s="491">
        <f t="shared" si="172"/>
        <v>114.4</v>
      </c>
      <c r="BI129" s="103"/>
      <c r="BJ129" s="51">
        <f t="shared" si="173"/>
        <v>0</v>
      </c>
      <c r="BK129" s="491">
        <f t="shared" si="174"/>
        <v>119.6</v>
      </c>
      <c r="BL129" s="103"/>
      <c r="BM129" s="217">
        <f t="shared" si="175"/>
        <v>0</v>
      </c>
      <c r="BN129" s="491">
        <f t="shared" si="176"/>
        <v>124.8</v>
      </c>
      <c r="BO129" s="392">
        <f t="shared" si="177"/>
        <v>0</v>
      </c>
      <c r="BP129" s="217">
        <f t="shared" si="178"/>
        <v>0</v>
      </c>
      <c r="BQ129" s="51">
        <f t="shared" si="179"/>
        <v>0</v>
      </c>
      <c r="BR129" s="77">
        <v>1142</v>
      </c>
    </row>
    <row r="130" spans="1:70" ht="12.75" customHeight="1" x14ac:dyDescent="0.15">
      <c r="A130" s="51" t="str">
        <f t="shared" si="164"/>
        <v>LA31401</v>
      </c>
      <c r="B130" s="126" t="s">
        <v>189</v>
      </c>
      <c r="C130" s="53" t="s">
        <v>330</v>
      </c>
      <c r="D130" s="126" t="s">
        <v>5</v>
      </c>
      <c r="E130" s="238"/>
      <c r="F130" s="55" t="s">
        <v>63</v>
      </c>
      <c r="G130" s="55" t="s">
        <v>63</v>
      </c>
      <c r="H130" s="129"/>
      <c r="I130" s="230" t="s">
        <v>1054</v>
      </c>
      <c r="J130" s="590" t="s">
        <v>1064</v>
      </c>
      <c r="K130" s="590" t="s">
        <v>1053</v>
      </c>
      <c r="L130" s="230" t="s">
        <v>1055</v>
      </c>
      <c r="M130" s="55">
        <v>2.2810000000000001</v>
      </c>
      <c r="N130" s="130">
        <v>10</v>
      </c>
      <c r="O130" s="239"/>
      <c r="P130" s="239"/>
      <c r="Q130" s="56"/>
      <c r="R130" s="57"/>
      <c r="S130" s="58"/>
      <c r="T130" s="59"/>
      <c r="U130" s="60"/>
      <c r="V130" s="61"/>
      <c r="W130" s="62"/>
      <c r="X130" s="63"/>
      <c r="Y130" s="64"/>
      <c r="Z130" s="65"/>
      <c r="AA130" s="66"/>
      <c r="AB130" s="103"/>
      <c r="AC130" s="103"/>
      <c r="AD130" s="220">
        <f t="shared" si="83"/>
        <v>0</v>
      </c>
      <c r="AE130" s="68">
        <f t="shared" si="165"/>
        <v>0</v>
      </c>
      <c r="AF130" s="69"/>
      <c r="AG130" s="69"/>
      <c r="AH130" s="70"/>
      <c r="AI130" s="69"/>
      <c r="AJ130" s="69"/>
      <c r="AK130" s="69"/>
      <c r="AL130" s="495"/>
      <c r="AM130" s="489"/>
      <c r="AN130" s="69">
        <v>109</v>
      </c>
      <c r="AO130" s="70"/>
      <c r="AP130" s="70"/>
      <c r="AQ130" s="70"/>
      <c r="AR130" s="69">
        <v>89</v>
      </c>
      <c r="AS130" s="69"/>
      <c r="AT130" s="493"/>
      <c r="AU130" s="494"/>
      <c r="AV130" s="490">
        <f t="shared" si="166"/>
        <v>89</v>
      </c>
      <c r="AW130" s="490">
        <f t="shared" si="167"/>
        <v>89</v>
      </c>
      <c r="AX130" s="71"/>
      <c r="AY130" s="72"/>
      <c r="AZ130" s="73"/>
      <c r="BA130" s="74"/>
      <c r="BB130" s="75"/>
      <c r="BC130" s="52">
        <f t="shared" si="168"/>
        <v>0</v>
      </c>
      <c r="BD130" s="51">
        <f t="shared" si="169"/>
        <v>0</v>
      </c>
      <c r="BE130" s="491">
        <f t="shared" si="170"/>
        <v>93.45</v>
      </c>
      <c r="BF130" s="248"/>
      <c r="BG130" s="217">
        <f t="shared" si="171"/>
        <v>0</v>
      </c>
      <c r="BH130" s="491">
        <f t="shared" si="172"/>
        <v>97.9</v>
      </c>
      <c r="BI130" s="103"/>
      <c r="BJ130" s="51">
        <f t="shared" si="173"/>
        <v>0</v>
      </c>
      <c r="BK130" s="491">
        <f t="shared" si="174"/>
        <v>102.35</v>
      </c>
      <c r="BL130" s="103"/>
      <c r="BM130" s="217">
        <f t="shared" si="175"/>
        <v>0</v>
      </c>
      <c r="BN130" s="491">
        <f t="shared" si="176"/>
        <v>106.8</v>
      </c>
      <c r="BO130" s="392">
        <f t="shared" si="177"/>
        <v>0</v>
      </c>
      <c r="BP130" s="217">
        <f t="shared" si="178"/>
        <v>0</v>
      </c>
      <c r="BQ130" s="51">
        <f t="shared" si="179"/>
        <v>0</v>
      </c>
      <c r="BR130" s="77">
        <v>1401</v>
      </c>
    </row>
    <row r="131" spans="1:70" ht="17" x14ac:dyDescent="0.2">
      <c r="A131" s="127"/>
      <c r="B131" s="127"/>
      <c r="C131" s="292" t="s">
        <v>542</v>
      </c>
      <c r="D131" s="127"/>
      <c r="E131" s="235"/>
      <c r="F131" s="127"/>
      <c r="G131" s="127"/>
      <c r="H131" s="127"/>
      <c r="I131" s="235"/>
      <c r="J131" s="235"/>
      <c r="K131" s="235"/>
      <c r="L131" s="235"/>
      <c r="M131" s="127"/>
      <c r="N131" s="127"/>
      <c r="O131" s="235"/>
      <c r="P131" s="235"/>
      <c r="Q131" s="190"/>
      <c r="R131" s="190"/>
      <c r="S131" s="190"/>
      <c r="T131" s="190"/>
      <c r="U131" s="190"/>
      <c r="V131" s="190"/>
      <c r="W131" s="190"/>
      <c r="X131" s="190"/>
      <c r="Y131" s="190"/>
      <c r="Z131" s="190"/>
      <c r="AA131" s="190"/>
      <c r="AB131" s="236"/>
      <c r="AC131" s="236"/>
      <c r="AD131" s="127"/>
      <c r="AE131" s="127"/>
      <c r="AF131" s="127"/>
      <c r="AG131" s="127"/>
      <c r="AH131" s="127"/>
      <c r="AI131" s="127"/>
      <c r="AJ131" s="127"/>
      <c r="AK131" s="127"/>
      <c r="AL131" s="127"/>
      <c r="AM131" s="127"/>
      <c r="AN131" s="127"/>
      <c r="AO131" s="127"/>
      <c r="AP131" s="127"/>
      <c r="AQ131" s="127"/>
      <c r="AR131" s="235"/>
      <c r="AS131" s="235"/>
      <c r="AT131" s="235"/>
      <c r="AU131" s="235"/>
      <c r="AV131" s="235"/>
      <c r="AW131" s="235"/>
      <c r="AX131" s="236"/>
      <c r="AY131" s="236"/>
      <c r="AZ131" s="236"/>
      <c r="BA131" s="236"/>
      <c r="BB131" s="236"/>
      <c r="BC131" s="235"/>
      <c r="BD131" s="235"/>
      <c r="BE131" s="235"/>
      <c r="BF131" s="235"/>
      <c r="BG131" s="235"/>
      <c r="BH131" s="236"/>
      <c r="BI131" s="235"/>
      <c r="BJ131" s="235"/>
      <c r="BK131" s="235"/>
      <c r="BL131" s="235"/>
      <c r="BM131" s="235"/>
      <c r="BN131" s="235"/>
      <c r="BO131" s="235"/>
      <c r="BP131" s="235"/>
      <c r="BQ131" s="127"/>
      <c r="BR131" s="128"/>
    </row>
    <row r="132" spans="1:70" ht="12.75" customHeight="1" x14ac:dyDescent="0.15">
      <c r="A132" s="217" t="str">
        <f t="shared" ref="A132:A140" si="180">"LA3"&amp;REPT(0,4-LEN(BR132))&amp;BR132</f>
        <v>LA32467</v>
      </c>
      <c r="B132" s="426" t="s">
        <v>542</v>
      </c>
      <c r="C132" s="426" t="s">
        <v>531</v>
      </c>
      <c r="D132" s="238" t="s">
        <v>5</v>
      </c>
      <c r="E132" s="414"/>
      <c r="F132" s="230" t="s">
        <v>63</v>
      </c>
      <c r="G132" s="230" t="s">
        <v>63</v>
      </c>
      <c r="H132" s="230" t="s">
        <v>70</v>
      </c>
      <c r="I132" s="230" t="s">
        <v>1054</v>
      </c>
      <c r="J132" s="590" t="s">
        <v>1064</v>
      </c>
      <c r="K132" s="590" t="s">
        <v>1053</v>
      </c>
      <c r="L132" s="230" t="s">
        <v>1055</v>
      </c>
      <c r="M132" s="219">
        <v>1.1779999999999999</v>
      </c>
      <c r="N132" s="239">
        <v>10</v>
      </c>
      <c r="O132" s="239"/>
      <c r="P132" s="239"/>
      <c r="Q132" s="231"/>
      <c r="R132" s="232"/>
      <c r="S132" s="203"/>
      <c r="T132" s="204"/>
      <c r="U132" s="233"/>
      <c r="V132" s="206"/>
      <c r="W132" s="207"/>
      <c r="X132" s="208"/>
      <c r="Y132" s="209"/>
      <c r="Z132" s="210"/>
      <c r="AA132" s="234"/>
      <c r="AB132" s="246"/>
      <c r="AC132" s="246"/>
      <c r="AD132" s="220">
        <f t="shared" si="83"/>
        <v>0</v>
      </c>
      <c r="AE132" s="221">
        <f t="shared" ref="AE132:AE140" si="181">N132*AD132</f>
        <v>0</v>
      </c>
      <c r="AF132" s="69"/>
      <c r="AG132" s="69"/>
      <c r="AH132" s="70"/>
      <c r="AI132" s="69"/>
      <c r="AJ132" s="495"/>
      <c r="AK132" s="495"/>
      <c r="AL132" s="495"/>
      <c r="AM132" s="489"/>
      <c r="AN132" s="69">
        <v>99</v>
      </c>
      <c r="AO132" s="70"/>
      <c r="AP132" s="70"/>
      <c r="AQ132" s="70"/>
      <c r="AR132" s="69">
        <v>79</v>
      </c>
      <c r="AS132" s="69"/>
      <c r="AT132" s="489"/>
      <c r="AU132" s="490"/>
      <c r="AV132" s="490">
        <f t="shared" ref="AV132:AV140" si="182">IF(OrderFormType="Wholesale",CEILING(AR132*ExchRate,ExchRateRoundUpTo),CEILING(AN132*ExchRate,ExchRateRoundUpTo)/1.22)</f>
        <v>79</v>
      </c>
      <c r="AW132" s="490">
        <f t="shared" ref="AW132:AW140" si="183">AV132*(1+AO132+AP132)</f>
        <v>79</v>
      </c>
      <c r="AX132" s="240"/>
      <c r="AY132" s="241"/>
      <c r="AZ132" s="242"/>
      <c r="BA132" s="243"/>
      <c r="BB132" s="244"/>
      <c r="BC132" s="245">
        <f t="shared" ref="BC132:BC140" si="184">SUM(AX132:BB132)</f>
        <v>0</v>
      </c>
      <c r="BD132" s="217">
        <f t="shared" ref="BD132:BD140" si="185">N132*BC132</f>
        <v>0</v>
      </c>
      <c r="BE132" s="491">
        <f t="shared" ref="BE132:BE140" si="186">AV132*(1.05+AO132+AP132)</f>
        <v>82.95</v>
      </c>
      <c r="BF132" s="248"/>
      <c r="BG132" s="217">
        <f t="shared" ref="BG132:BG140" si="187">$N132*BF132</f>
        <v>0</v>
      </c>
      <c r="BH132" s="491">
        <f t="shared" ref="BH132:BH140" si="188">$AV132*(1.1+$AO132+$AP132)</f>
        <v>86.9</v>
      </c>
      <c r="BI132" s="246"/>
      <c r="BJ132" s="217">
        <f t="shared" ref="BJ132:BJ140" si="189">N132*BI132</f>
        <v>0</v>
      </c>
      <c r="BK132" s="491">
        <f t="shared" ref="BK132:BK140" si="190">AV132*(1.15+AO132+AP132)</f>
        <v>90.85</v>
      </c>
      <c r="BL132" s="246"/>
      <c r="BM132" s="217">
        <f t="shared" ref="BM132:BM140" si="191">N132*BL132</f>
        <v>0</v>
      </c>
      <c r="BN132" s="491">
        <f t="shared" ref="BN132:BN140" si="192">AV132*(1.2+AO132+AP132)</f>
        <v>94.8</v>
      </c>
      <c r="BO132" s="392">
        <f t="shared" ref="BO132:BO140" si="193">(AD132*AW132)+(BC132*BE132)+(BF132*BH132)+(BI132*BK132)+(BL132*BN132)</f>
        <v>0</v>
      </c>
      <c r="BP132" s="217">
        <f t="shared" ref="BP132:BP140" si="194">AD132+BC132+BF132+BI132+BL132</f>
        <v>0</v>
      </c>
      <c r="BQ132" s="217">
        <f t="shared" ref="BQ132:BQ140" si="195">N132*BP132</f>
        <v>0</v>
      </c>
      <c r="BR132" s="222">
        <v>2467</v>
      </c>
    </row>
    <row r="133" spans="1:70" ht="12.75" customHeight="1" x14ac:dyDescent="0.15">
      <c r="A133" s="217" t="str">
        <f t="shared" si="180"/>
        <v>LA32468</v>
      </c>
      <c r="B133" s="426" t="s">
        <v>542</v>
      </c>
      <c r="C133" s="426" t="s">
        <v>532</v>
      </c>
      <c r="D133" s="238" t="s">
        <v>5</v>
      </c>
      <c r="E133" s="414"/>
      <c r="F133" s="219" t="s">
        <v>315</v>
      </c>
      <c r="G133" s="230" t="s">
        <v>72</v>
      </c>
      <c r="H133" s="230" t="s">
        <v>70</v>
      </c>
      <c r="I133" s="230" t="s">
        <v>1054</v>
      </c>
      <c r="J133" s="590" t="s">
        <v>1064</v>
      </c>
      <c r="K133" s="590" t="s">
        <v>1053</v>
      </c>
      <c r="L133" s="230" t="s">
        <v>1055</v>
      </c>
      <c r="M133" s="219">
        <v>4.54</v>
      </c>
      <c r="N133" s="239">
        <v>10</v>
      </c>
      <c r="O133" s="239"/>
      <c r="P133" s="239"/>
      <c r="Q133" s="231"/>
      <c r="R133" s="232"/>
      <c r="S133" s="203"/>
      <c r="T133" s="204"/>
      <c r="U133" s="233"/>
      <c r="V133" s="206"/>
      <c r="W133" s="207"/>
      <c r="X133" s="208"/>
      <c r="Y133" s="209"/>
      <c r="Z133" s="210"/>
      <c r="AA133" s="234"/>
      <c r="AB133" s="246"/>
      <c r="AC133" s="246"/>
      <c r="AD133" s="220">
        <f t="shared" si="83"/>
        <v>0</v>
      </c>
      <c r="AE133" s="221">
        <f t="shared" si="181"/>
        <v>0</v>
      </c>
      <c r="AF133" s="69"/>
      <c r="AG133" s="69"/>
      <c r="AH133" s="70"/>
      <c r="AI133" s="69"/>
      <c r="AJ133" s="495"/>
      <c r="AK133" s="495"/>
      <c r="AL133" s="495"/>
      <c r="AM133" s="489"/>
      <c r="AN133" s="69">
        <v>149</v>
      </c>
      <c r="AO133" s="70"/>
      <c r="AP133" s="70"/>
      <c r="AQ133" s="70"/>
      <c r="AR133" s="69">
        <v>119</v>
      </c>
      <c r="AS133" s="69"/>
      <c r="AT133" s="489"/>
      <c r="AU133" s="490"/>
      <c r="AV133" s="490">
        <f t="shared" si="182"/>
        <v>119</v>
      </c>
      <c r="AW133" s="490">
        <f t="shared" si="183"/>
        <v>119</v>
      </c>
      <c r="AX133" s="240"/>
      <c r="AY133" s="241"/>
      <c r="AZ133" s="242"/>
      <c r="BA133" s="243"/>
      <c r="BB133" s="244"/>
      <c r="BC133" s="245">
        <f t="shared" si="184"/>
        <v>0</v>
      </c>
      <c r="BD133" s="217">
        <f t="shared" si="185"/>
        <v>0</v>
      </c>
      <c r="BE133" s="491">
        <f t="shared" si="186"/>
        <v>124.95</v>
      </c>
      <c r="BF133" s="248"/>
      <c r="BG133" s="217">
        <f t="shared" si="187"/>
        <v>0</v>
      </c>
      <c r="BH133" s="491">
        <f t="shared" si="188"/>
        <v>130.9</v>
      </c>
      <c r="BI133" s="246"/>
      <c r="BJ133" s="217">
        <f t="shared" si="189"/>
        <v>0</v>
      </c>
      <c r="BK133" s="491">
        <f t="shared" si="190"/>
        <v>136.85</v>
      </c>
      <c r="BL133" s="246"/>
      <c r="BM133" s="217">
        <f t="shared" si="191"/>
        <v>0</v>
      </c>
      <c r="BN133" s="491">
        <f t="shared" si="192"/>
        <v>142.79999999999998</v>
      </c>
      <c r="BO133" s="392">
        <f t="shared" si="193"/>
        <v>0</v>
      </c>
      <c r="BP133" s="217">
        <f t="shared" si="194"/>
        <v>0</v>
      </c>
      <c r="BQ133" s="217">
        <f t="shared" si="195"/>
        <v>0</v>
      </c>
      <c r="BR133" s="222">
        <v>2468</v>
      </c>
    </row>
    <row r="134" spans="1:70" ht="12.75" customHeight="1" x14ac:dyDescent="0.15">
      <c r="A134" s="217" t="str">
        <f t="shared" si="180"/>
        <v>LA32402</v>
      </c>
      <c r="B134" s="426" t="s">
        <v>542</v>
      </c>
      <c r="C134" s="426" t="s">
        <v>803</v>
      </c>
      <c r="D134" s="238" t="s">
        <v>5</v>
      </c>
      <c r="E134" s="414"/>
      <c r="F134" s="219" t="s">
        <v>315</v>
      </c>
      <c r="G134" s="230" t="s">
        <v>72</v>
      </c>
      <c r="H134" s="230" t="s">
        <v>70</v>
      </c>
      <c r="I134" s="230" t="s">
        <v>1054</v>
      </c>
      <c r="J134" s="590" t="s">
        <v>1064</v>
      </c>
      <c r="K134" s="590" t="s">
        <v>1053</v>
      </c>
      <c r="L134" s="230" t="s">
        <v>1055</v>
      </c>
      <c r="M134" s="219">
        <v>4.6550000000000002</v>
      </c>
      <c r="N134" s="239">
        <v>5</v>
      </c>
      <c r="O134" s="239"/>
      <c r="P134" s="239"/>
      <c r="Q134" s="231"/>
      <c r="R134" s="232"/>
      <c r="S134" s="203"/>
      <c r="T134" s="204"/>
      <c r="U134" s="233"/>
      <c r="V134" s="206"/>
      <c r="W134" s="207"/>
      <c r="X134" s="208"/>
      <c r="Y134" s="209"/>
      <c r="Z134" s="210"/>
      <c r="AA134" s="234"/>
      <c r="AB134" s="246"/>
      <c r="AC134" s="246"/>
      <c r="AD134" s="220">
        <f t="shared" si="83"/>
        <v>0</v>
      </c>
      <c r="AE134" s="221">
        <f t="shared" si="181"/>
        <v>0</v>
      </c>
      <c r="AF134" s="69"/>
      <c r="AG134" s="69"/>
      <c r="AH134" s="70"/>
      <c r="AI134" s="69"/>
      <c r="AJ134" s="495"/>
      <c r="AK134" s="495"/>
      <c r="AL134" s="495"/>
      <c r="AM134" s="489"/>
      <c r="AN134" s="69">
        <v>149</v>
      </c>
      <c r="AO134" s="70"/>
      <c r="AP134" s="70"/>
      <c r="AQ134" s="70"/>
      <c r="AR134" s="69">
        <v>119</v>
      </c>
      <c r="AS134" s="69"/>
      <c r="AT134" s="489"/>
      <c r="AU134" s="490"/>
      <c r="AV134" s="490">
        <f t="shared" si="182"/>
        <v>119</v>
      </c>
      <c r="AW134" s="490">
        <f t="shared" si="183"/>
        <v>119</v>
      </c>
      <c r="AX134" s="240"/>
      <c r="AY134" s="241"/>
      <c r="AZ134" s="242"/>
      <c r="BA134" s="243"/>
      <c r="BB134" s="244"/>
      <c r="BC134" s="245">
        <f t="shared" si="184"/>
        <v>0</v>
      </c>
      <c r="BD134" s="217">
        <f t="shared" si="185"/>
        <v>0</v>
      </c>
      <c r="BE134" s="491">
        <f t="shared" si="186"/>
        <v>124.95</v>
      </c>
      <c r="BF134" s="248"/>
      <c r="BG134" s="217">
        <f t="shared" si="187"/>
        <v>0</v>
      </c>
      <c r="BH134" s="491">
        <f t="shared" si="188"/>
        <v>130.9</v>
      </c>
      <c r="BI134" s="246"/>
      <c r="BJ134" s="217">
        <f t="shared" si="189"/>
        <v>0</v>
      </c>
      <c r="BK134" s="491">
        <f t="shared" si="190"/>
        <v>136.85</v>
      </c>
      <c r="BL134" s="246"/>
      <c r="BM134" s="217">
        <f t="shared" si="191"/>
        <v>0</v>
      </c>
      <c r="BN134" s="491">
        <f t="shared" si="192"/>
        <v>142.79999999999998</v>
      </c>
      <c r="BO134" s="392">
        <f t="shared" si="193"/>
        <v>0</v>
      </c>
      <c r="BP134" s="217">
        <f t="shared" si="194"/>
        <v>0</v>
      </c>
      <c r="BQ134" s="217">
        <f t="shared" si="195"/>
        <v>0</v>
      </c>
      <c r="BR134" s="222">
        <v>2402</v>
      </c>
    </row>
    <row r="135" spans="1:70" ht="12.75" customHeight="1" x14ac:dyDescent="0.15">
      <c r="A135" s="217" t="str">
        <f t="shared" si="180"/>
        <v>LA32450</v>
      </c>
      <c r="B135" s="426" t="s">
        <v>542</v>
      </c>
      <c r="C135" s="426" t="s">
        <v>804</v>
      </c>
      <c r="D135" s="238" t="s">
        <v>5</v>
      </c>
      <c r="E135" s="414"/>
      <c r="F135" s="230" t="s">
        <v>315</v>
      </c>
      <c r="G135" s="219" t="s">
        <v>83</v>
      </c>
      <c r="H135" s="219" t="s">
        <v>70</v>
      </c>
      <c r="I135" s="230" t="s">
        <v>1054</v>
      </c>
      <c r="J135" s="590" t="s">
        <v>1064</v>
      </c>
      <c r="K135" s="590" t="s">
        <v>1053</v>
      </c>
      <c r="L135" s="230" t="s">
        <v>1055</v>
      </c>
      <c r="M135" s="219">
        <v>5.8659999999999997</v>
      </c>
      <c r="N135" s="239">
        <v>5</v>
      </c>
      <c r="O135" s="239"/>
      <c r="P135" s="239"/>
      <c r="Q135" s="231"/>
      <c r="R135" s="232"/>
      <c r="S135" s="203"/>
      <c r="T135" s="204"/>
      <c r="U135" s="233"/>
      <c r="V135" s="206"/>
      <c r="W135" s="207"/>
      <c r="X135" s="208"/>
      <c r="Y135" s="209"/>
      <c r="Z135" s="210"/>
      <c r="AA135" s="234"/>
      <c r="AB135" s="246"/>
      <c r="AC135" s="246"/>
      <c r="AD135" s="220">
        <f t="shared" si="83"/>
        <v>0</v>
      </c>
      <c r="AE135" s="221">
        <f t="shared" si="181"/>
        <v>0</v>
      </c>
      <c r="AF135" s="69"/>
      <c r="AG135" s="69"/>
      <c r="AH135" s="70"/>
      <c r="AI135" s="69"/>
      <c r="AJ135" s="495"/>
      <c r="AK135" s="495"/>
      <c r="AL135" s="495"/>
      <c r="AM135" s="489"/>
      <c r="AN135" s="69">
        <v>159</v>
      </c>
      <c r="AO135" s="70"/>
      <c r="AP135" s="70"/>
      <c r="AQ135" s="70"/>
      <c r="AR135" s="69">
        <v>129</v>
      </c>
      <c r="AS135" s="69"/>
      <c r="AT135" s="489"/>
      <c r="AU135" s="490"/>
      <c r="AV135" s="490">
        <f t="shared" si="182"/>
        <v>129</v>
      </c>
      <c r="AW135" s="490">
        <f t="shared" si="183"/>
        <v>129</v>
      </c>
      <c r="AX135" s="240"/>
      <c r="AY135" s="241"/>
      <c r="AZ135" s="242"/>
      <c r="BA135" s="243"/>
      <c r="BB135" s="244"/>
      <c r="BC135" s="245">
        <f t="shared" si="184"/>
        <v>0</v>
      </c>
      <c r="BD135" s="217">
        <f t="shared" si="185"/>
        <v>0</v>
      </c>
      <c r="BE135" s="491">
        <f t="shared" si="186"/>
        <v>135.45000000000002</v>
      </c>
      <c r="BF135" s="248"/>
      <c r="BG135" s="217">
        <f t="shared" si="187"/>
        <v>0</v>
      </c>
      <c r="BH135" s="491">
        <f t="shared" si="188"/>
        <v>141.9</v>
      </c>
      <c r="BI135" s="246"/>
      <c r="BJ135" s="217">
        <f t="shared" si="189"/>
        <v>0</v>
      </c>
      <c r="BK135" s="491">
        <f t="shared" si="190"/>
        <v>148.35</v>
      </c>
      <c r="BL135" s="246"/>
      <c r="BM135" s="217">
        <f t="shared" si="191"/>
        <v>0</v>
      </c>
      <c r="BN135" s="491">
        <f t="shared" si="192"/>
        <v>154.79999999999998</v>
      </c>
      <c r="BO135" s="392">
        <f t="shared" si="193"/>
        <v>0</v>
      </c>
      <c r="BP135" s="217">
        <f t="shared" si="194"/>
        <v>0</v>
      </c>
      <c r="BQ135" s="217">
        <f t="shared" si="195"/>
        <v>0</v>
      </c>
      <c r="BR135" s="222">
        <v>2450</v>
      </c>
    </row>
    <row r="136" spans="1:70" ht="12.75" customHeight="1" x14ac:dyDescent="0.15">
      <c r="A136" s="217" t="str">
        <f t="shared" si="180"/>
        <v>LA32451</v>
      </c>
      <c r="B136" s="426" t="s">
        <v>542</v>
      </c>
      <c r="C136" s="426" t="s">
        <v>805</v>
      </c>
      <c r="D136" s="238" t="s">
        <v>5</v>
      </c>
      <c r="E136" s="414"/>
      <c r="F136" s="219" t="s">
        <v>315</v>
      </c>
      <c r="G136" s="219" t="s">
        <v>83</v>
      </c>
      <c r="H136" s="219" t="s">
        <v>70</v>
      </c>
      <c r="I136" s="230" t="s">
        <v>1054</v>
      </c>
      <c r="J136" s="590" t="s">
        <v>1064</v>
      </c>
      <c r="K136" s="590" t="s">
        <v>1053</v>
      </c>
      <c r="L136" s="230" t="s">
        <v>1055</v>
      </c>
      <c r="M136" s="219">
        <v>5.7430000000000003</v>
      </c>
      <c r="N136" s="239">
        <v>3</v>
      </c>
      <c r="O136" s="239"/>
      <c r="P136" s="239"/>
      <c r="Q136" s="231"/>
      <c r="R136" s="232"/>
      <c r="S136" s="203"/>
      <c r="T136" s="204"/>
      <c r="U136" s="233"/>
      <c r="V136" s="206"/>
      <c r="W136" s="207"/>
      <c r="X136" s="208"/>
      <c r="Y136" s="209"/>
      <c r="Z136" s="210"/>
      <c r="AA136" s="234"/>
      <c r="AB136" s="246"/>
      <c r="AC136" s="246"/>
      <c r="AD136" s="220">
        <f t="shared" si="83"/>
        <v>0</v>
      </c>
      <c r="AE136" s="221">
        <f t="shared" si="181"/>
        <v>0</v>
      </c>
      <c r="AF136" s="69"/>
      <c r="AG136" s="69"/>
      <c r="AH136" s="70"/>
      <c r="AI136" s="69"/>
      <c r="AJ136" s="495"/>
      <c r="AK136" s="495"/>
      <c r="AL136" s="495"/>
      <c r="AM136" s="489"/>
      <c r="AN136" s="69">
        <v>159</v>
      </c>
      <c r="AO136" s="70"/>
      <c r="AP136" s="70"/>
      <c r="AQ136" s="70"/>
      <c r="AR136" s="69">
        <v>129</v>
      </c>
      <c r="AS136" s="69"/>
      <c r="AT136" s="489"/>
      <c r="AU136" s="490"/>
      <c r="AV136" s="490">
        <f t="shared" si="182"/>
        <v>129</v>
      </c>
      <c r="AW136" s="490">
        <f t="shared" si="183"/>
        <v>129</v>
      </c>
      <c r="AX136" s="240"/>
      <c r="AY136" s="241"/>
      <c r="AZ136" s="242"/>
      <c r="BA136" s="243"/>
      <c r="BB136" s="244"/>
      <c r="BC136" s="245">
        <f t="shared" si="184"/>
        <v>0</v>
      </c>
      <c r="BD136" s="217">
        <f t="shared" si="185"/>
        <v>0</v>
      </c>
      <c r="BE136" s="491">
        <f t="shared" si="186"/>
        <v>135.45000000000002</v>
      </c>
      <c r="BF136" s="248"/>
      <c r="BG136" s="217">
        <f t="shared" si="187"/>
        <v>0</v>
      </c>
      <c r="BH136" s="491">
        <f t="shared" si="188"/>
        <v>141.9</v>
      </c>
      <c r="BI136" s="246"/>
      <c r="BJ136" s="217">
        <f t="shared" si="189"/>
        <v>0</v>
      </c>
      <c r="BK136" s="491">
        <f t="shared" si="190"/>
        <v>148.35</v>
      </c>
      <c r="BL136" s="246"/>
      <c r="BM136" s="217">
        <f t="shared" si="191"/>
        <v>0</v>
      </c>
      <c r="BN136" s="491">
        <f t="shared" si="192"/>
        <v>154.79999999999998</v>
      </c>
      <c r="BO136" s="392">
        <f t="shared" si="193"/>
        <v>0</v>
      </c>
      <c r="BP136" s="217">
        <f t="shared" si="194"/>
        <v>0</v>
      </c>
      <c r="BQ136" s="217">
        <f t="shared" si="195"/>
        <v>0</v>
      </c>
      <c r="BR136" s="222">
        <v>2451</v>
      </c>
    </row>
    <row r="137" spans="1:70" ht="12.75" customHeight="1" x14ac:dyDescent="0.15">
      <c r="A137" s="217" t="str">
        <f t="shared" si="180"/>
        <v>LA32465</v>
      </c>
      <c r="B137" s="426" t="s">
        <v>542</v>
      </c>
      <c r="C137" s="426" t="s">
        <v>867</v>
      </c>
      <c r="D137" s="238" t="s">
        <v>5</v>
      </c>
      <c r="E137" s="414"/>
      <c r="F137" s="219"/>
      <c r="G137" s="219"/>
      <c r="H137" s="219"/>
      <c r="I137" s="230" t="s">
        <v>1054</v>
      </c>
      <c r="J137" s="590" t="s">
        <v>1064</v>
      </c>
      <c r="K137" s="590" t="s">
        <v>1053</v>
      </c>
      <c r="L137" s="230" t="s">
        <v>1055</v>
      </c>
      <c r="M137" s="219">
        <v>4.3849999999999998</v>
      </c>
      <c r="N137" s="239">
        <v>1</v>
      </c>
      <c r="O137" s="239"/>
      <c r="P137" s="239"/>
      <c r="Q137" s="231"/>
      <c r="R137" s="232"/>
      <c r="S137" s="203"/>
      <c r="T137" s="204"/>
      <c r="U137" s="233"/>
      <c r="V137" s="206"/>
      <c r="W137" s="207"/>
      <c r="X137" s="208"/>
      <c r="Y137" s="209"/>
      <c r="Z137" s="210"/>
      <c r="AA137" s="234"/>
      <c r="AB137" s="246"/>
      <c r="AC137" s="246"/>
      <c r="AD137" s="220">
        <f t="shared" ref="AD137:AD205" si="196">SUM(Q137:AC137)</f>
        <v>0</v>
      </c>
      <c r="AE137" s="221">
        <f t="shared" si="181"/>
        <v>0</v>
      </c>
      <c r="AF137" s="69"/>
      <c r="AG137" s="69"/>
      <c r="AH137" s="70"/>
      <c r="AI137" s="69"/>
      <c r="AJ137" s="495"/>
      <c r="AK137" s="495"/>
      <c r="AL137" s="495"/>
      <c r="AM137" s="489"/>
      <c r="AN137" s="69">
        <v>149</v>
      </c>
      <c r="AO137" s="70"/>
      <c r="AP137" s="70"/>
      <c r="AQ137" s="70"/>
      <c r="AR137" s="69">
        <v>119</v>
      </c>
      <c r="AS137" s="69"/>
      <c r="AT137" s="489"/>
      <c r="AU137" s="490"/>
      <c r="AV137" s="490">
        <f t="shared" si="182"/>
        <v>119</v>
      </c>
      <c r="AW137" s="490">
        <f t="shared" si="183"/>
        <v>119</v>
      </c>
      <c r="AX137" s="240"/>
      <c r="AY137" s="241"/>
      <c r="AZ137" s="242"/>
      <c r="BA137" s="243"/>
      <c r="BB137" s="244"/>
      <c r="BC137" s="245">
        <f t="shared" si="184"/>
        <v>0</v>
      </c>
      <c r="BD137" s="217">
        <f t="shared" si="185"/>
        <v>0</v>
      </c>
      <c r="BE137" s="491">
        <f t="shared" si="186"/>
        <v>124.95</v>
      </c>
      <c r="BF137" s="248"/>
      <c r="BG137" s="217">
        <f t="shared" si="187"/>
        <v>0</v>
      </c>
      <c r="BH137" s="491">
        <f t="shared" si="188"/>
        <v>130.9</v>
      </c>
      <c r="BI137" s="246"/>
      <c r="BJ137" s="217">
        <f t="shared" si="189"/>
        <v>0</v>
      </c>
      <c r="BK137" s="491">
        <f t="shared" si="190"/>
        <v>136.85</v>
      </c>
      <c r="BL137" s="246"/>
      <c r="BM137" s="217">
        <f t="shared" si="191"/>
        <v>0</v>
      </c>
      <c r="BN137" s="491">
        <f t="shared" si="192"/>
        <v>142.79999999999998</v>
      </c>
      <c r="BO137" s="392">
        <f t="shared" si="193"/>
        <v>0</v>
      </c>
      <c r="BP137" s="217">
        <f t="shared" si="194"/>
        <v>0</v>
      </c>
      <c r="BQ137" s="217">
        <f t="shared" si="195"/>
        <v>0</v>
      </c>
      <c r="BR137" s="222">
        <v>2465</v>
      </c>
    </row>
    <row r="138" spans="1:70" ht="12.75" customHeight="1" x14ac:dyDescent="0.15">
      <c r="A138" s="217" t="str">
        <f t="shared" si="180"/>
        <v>LA32466</v>
      </c>
      <c r="B138" s="426" t="s">
        <v>542</v>
      </c>
      <c r="C138" s="426" t="s">
        <v>868</v>
      </c>
      <c r="D138" s="238" t="s">
        <v>5</v>
      </c>
      <c r="E138" s="414"/>
      <c r="F138" s="219"/>
      <c r="G138" s="219"/>
      <c r="H138" s="219"/>
      <c r="I138" s="230" t="s">
        <v>1054</v>
      </c>
      <c r="J138" s="590" t="s">
        <v>1064</v>
      </c>
      <c r="K138" s="590" t="s">
        <v>1053</v>
      </c>
      <c r="L138" s="230" t="s">
        <v>1055</v>
      </c>
      <c r="M138" s="219">
        <v>4.3499999999999996</v>
      </c>
      <c r="N138" s="239">
        <v>1</v>
      </c>
      <c r="O138" s="239"/>
      <c r="P138" s="239"/>
      <c r="Q138" s="231"/>
      <c r="R138" s="232"/>
      <c r="S138" s="203"/>
      <c r="T138" s="204"/>
      <c r="U138" s="233"/>
      <c r="V138" s="206"/>
      <c r="W138" s="207"/>
      <c r="X138" s="208"/>
      <c r="Y138" s="209"/>
      <c r="Z138" s="210"/>
      <c r="AA138" s="234"/>
      <c r="AB138" s="246"/>
      <c r="AC138" s="246"/>
      <c r="AD138" s="220">
        <f t="shared" si="196"/>
        <v>0</v>
      </c>
      <c r="AE138" s="221">
        <f t="shared" si="181"/>
        <v>0</v>
      </c>
      <c r="AF138" s="69"/>
      <c r="AG138" s="69"/>
      <c r="AH138" s="70"/>
      <c r="AI138" s="69"/>
      <c r="AJ138" s="495"/>
      <c r="AK138" s="495"/>
      <c r="AL138" s="495"/>
      <c r="AM138" s="489"/>
      <c r="AN138" s="69">
        <v>149</v>
      </c>
      <c r="AO138" s="70"/>
      <c r="AP138" s="70"/>
      <c r="AQ138" s="70"/>
      <c r="AR138" s="69">
        <v>119</v>
      </c>
      <c r="AS138" s="69"/>
      <c r="AT138" s="489"/>
      <c r="AU138" s="490"/>
      <c r="AV138" s="490">
        <f t="shared" si="182"/>
        <v>119</v>
      </c>
      <c r="AW138" s="490">
        <f t="shared" si="183"/>
        <v>119</v>
      </c>
      <c r="AX138" s="240"/>
      <c r="AY138" s="241"/>
      <c r="AZ138" s="242"/>
      <c r="BA138" s="243"/>
      <c r="BB138" s="244"/>
      <c r="BC138" s="245">
        <f t="shared" si="184"/>
        <v>0</v>
      </c>
      <c r="BD138" s="217">
        <f t="shared" si="185"/>
        <v>0</v>
      </c>
      <c r="BE138" s="491">
        <f t="shared" si="186"/>
        <v>124.95</v>
      </c>
      <c r="BF138" s="248"/>
      <c r="BG138" s="217">
        <f t="shared" si="187"/>
        <v>0</v>
      </c>
      <c r="BH138" s="491">
        <f t="shared" si="188"/>
        <v>130.9</v>
      </c>
      <c r="BI138" s="246"/>
      <c r="BJ138" s="217">
        <f t="shared" si="189"/>
        <v>0</v>
      </c>
      <c r="BK138" s="491">
        <f t="shared" si="190"/>
        <v>136.85</v>
      </c>
      <c r="BL138" s="246"/>
      <c r="BM138" s="217">
        <f t="shared" si="191"/>
        <v>0</v>
      </c>
      <c r="BN138" s="491">
        <f t="shared" si="192"/>
        <v>142.79999999999998</v>
      </c>
      <c r="BO138" s="392">
        <f t="shared" si="193"/>
        <v>0</v>
      </c>
      <c r="BP138" s="217">
        <f t="shared" si="194"/>
        <v>0</v>
      </c>
      <c r="BQ138" s="217">
        <f t="shared" si="195"/>
        <v>0</v>
      </c>
      <c r="BR138" s="222">
        <v>2466</v>
      </c>
    </row>
    <row r="139" spans="1:70" ht="12.75" customHeight="1" x14ac:dyDescent="0.15">
      <c r="A139" s="217" t="str">
        <f t="shared" si="180"/>
        <v>LA32469</v>
      </c>
      <c r="B139" s="90" t="s">
        <v>542</v>
      </c>
      <c r="C139" s="90" t="s">
        <v>869</v>
      </c>
      <c r="D139" s="90" t="s">
        <v>61</v>
      </c>
      <c r="E139" s="413"/>
      <c r="F139" s="219"/>
      <c r="G139" s="597" t="s">
        <v>1159</v>
      </c>
      <c r="H139" s="219"/>
      <c r="I139" s="230" t="s">
        <v>1054</v>
      </c>
      <c r="J139" s="590" t="s">
        <v>1064</v>
      </c>
      <c r="K139" s="590" t="s">
        <v>1053</v>
      </c>
      <c r="L139" s="230" t="s">
        <v>1055</v>
      </c>
      <c r="M139" s="219">
        <v>3</v>
      </c>
      <c r="N139" s="239">
        <v>1</v>
      </c>
      <c r="O139" s="239"/>
      <c r="P139" s="239"/>
      <c r="Q139" s="231"/>
      <c r="R139" s="232"/>
      <c r="S139" s="203"/>
      <c r="T139" s="204"/>
      <c r="U139" s="233"/>
      <c r="V139" s="206"/>
      <c r="W139" s="207"/>
      <c r="X139" s="208"/>
      <c r="Y139" s="209"/>
      <c r="Z139" s="210"/>
      <c r="AA139" s="234"/>
      <c r="AB139" s="246"/>
      <c r="AC139" s="246"/>
      <c r="AD139" s="220">
        <f t="shared" si="196"/>
        <v>0</v>
      </c>
      <c r="AE139" s="221">
        <f t="shared" si="181"/>
        <v>0</v>
      </c>
      <c r="AF139" s="69"/>
      <c r="AG139" s="69"/>
      <c r="AH139" s="70"/>
      <c r="AI139" s="69"/>
      <c r="AJ139" s="495"/>
      <c r="AK139" s="495"/>
      <c r="AL139" s="495"/>
      <c r="AM139" s="489"/>
      <c r="AN139" s="69">
        <v>359</v>
      </c>
      <c r="AO139" s="70"/>
      <c r="AP139" s="70"/>
      <c r="AQ139" s="70"/>
      <c r="AR139" s="69">
        <v>294</v>
      </c>
      <c r="AS139" s="69"/>
      <c r="AT139" s="489"/>
      <c r="AU139" s="490"/>
      <c r="AV139" s="490">
        <f t="shared" si="182"/>
        <v>294</v>
      </c>
      <c r="AW139" s="490">
        <f t="shared" si="183"/>
        <v>294</v>
      </c>
      <c r="AX139" s="240"/>
      <c r="AY139" s="241"/>
      <c r="AZ139" s="242"/>
      <c r="BA139" s="243"/>
      <c r="BB139" s="244"/>
      <c r="BC139" s="245">
        <f t="shared" si="184"/>
        <v>0</v>
      </c>
      <c r="BD139" s="217">
        <f t="shared" si="185"/>
        <v>0</v>
      </c>
      <c r="BE139" s="491">
        <f t="shared" si="186"/>
        <v>308.7</v>
      </c>
      <c r="BF139" s="248"/>
      <c r="BG139" s="217">
        <f t="shared" si="187"/>
        <v>0</v>
      </c>
      <c r="BH139" s="491">
        <f t="shared" si="188"/>
        <v>323.40000000000003</v>
      </c>
      <c r="BI139" s="246"/>
      <c r="BJ139" s="217">
        <f t="shared" si="189"/>
        <v>0</v>
      </c>
      <c r="BK139" s="491">
        <f t="shared" si="190"/>
        <v>338.09999999999997</v>
      </c>
      <c r="BL139" s="246"/>
      <c r="BM139" s="217">
        <f t="shared" si="191"/>
        <v>0</v>
      </c>
      <c r="BN139" s="491">
        <f t="shared" si="192"/>
        <v>352.8</v>
      </c>
      <c r="BO139" s="392">
        <f t="shared" si="193"/>
        <v>0</v>
      </c>
      <c r="BP139" s="217">
        <f t="shared" si="194"/>
        <v>0</v>
      </c>
      <c r="BQ139" s="217">
        <f t="shared" si="195"/>
        <v>0</v>
      </c>
      <c r="BR139" s="222">
        <v>2469</v>
      </c>
    </row>
    <row r="140" spans="1:70" ht="12.75" customHeight="1" x14ac:dyDescent="0.15">
      <c r="A140" s="217" t="str">
        <f t="shared" si="180"/>
        <v>LA32470</v>
      </c>
      <c r="B140" s="90" t="s">
        <v>542</v>
      </c>
      <c r="C140" s="90" t="s">
        <v>870</v>
      </c>
      <c r="D140" s="90" t="s">
        <v>61</v>
      </c>
      <c r="E140" s="413"/>
      <c r="F140" s="219"/>
      <c r="G140" s="597" t="s">
        <v>1160</v>
      </c>
      <c r="H140" s="219"/>
      <c r="I140" s="230" t="s">
        <v>1054</v>
      </c>
      <c r="J140" s="590" t="s">
        <v>1064</v>
      </c>
      <c r="K140" s="590" t="s">
        <v>1053</v>
      </c>
      <c r="L140" s="230" t="s">
        <v>1055</v>
      </c>
      <c r="M140" s="219">
        <v>3</v>
      </c>
      <c r="N140" s="239">
        <v>1</v>
      </c>
      <c r="O140" s="239"/>
      <c r="P140" s="239"/>
      <c r="Q140" s="231"/>
      <c r="R140" s="232"/>
      <c r="S140" s="203"/>
      <c r="T140" s="204"/>
      <c r="U140" s="233"/>
      <c r="V140" s="206"/>
      <c r="W140" s="207"/>
      <c r="X140" s="208"/>
      <c r="Y140" s="209"/>
      <c r="Z140" s="210"/>
      <c r="AA140" s="234"/>
      <c r="AB140" s="246"/>
      <c r="AC140" s="246"/>
      <c r="AD140" s="220">
        <f t="shared" si="196"/>
        <v>0</v>
      </c>
      <c r="AE140" s="221">
        <f t="shared" si="181"/>
        <v>0</v>
      </c>
      <c r="AF140" s="69"/>
      <c r="AG140" s="69"/>
      <c r="AH140" s="70"/>
      <c r="AI140" s="69"/>
      <c r="AJ140" s="495"/>
      <c r="AK140" s="495"/>
      <c r="AL140" s="495"/>
      <c r="AM140" s="489"/>
      <c r="AN140" s="69">
        <v>389</v>
      </c>
      <c r="AO140" s="70"/>
      <c r="AP140" s="70"/>
      <c r="AQ140" s="70"/>
      <c r="AR140" s="69">
        <v>319</v>
      </c>
      <c r="AS140" s="69"/>
      <c r="AT140" s="489"/>
      <c r="AU140" s="490"/>
      <c r="AV140" s="490">
        <f t="shared" si="182"/>
        <v>319</v>
      </c>
      <c r="AW140" s="490">
        <f t="shared" si="183"/>
        <v>319</v>
      </c>
      <c r="AX140" s="240"/>
      <c r="AY140" s="241"/>
      <c r="AZ140" s="242"/>
      <c r="BA140" s="243"/>
      <c r="BB140" s="244"/>
      <c r="BC140" s="245">
        <f t="shared" si="184"/>
        <v>0</v>
      </c>
      <c r="BD140" s="217">
        <f t="shared" si="185"/>
        <v>0</v>
      </c>
      <c r="BE140" s="491">
        <f t="shared" si="186"/>
        <v>334.95</v>
      </c>
      <c r="BF140" s="248"/>
      <c r="BG140" s="217">
        <f t="shared" si="187"/>
        <v>0</v>
      </c>
      <c r="BH140" s="491">
        <f t="shared" si="188"/>
        <v>350.90000000000003</v>
      </c>
      <c r="BI140" s="246"/>
      <c r="BJ140" s="217">
        <f t="shared" si="189"/>
        <v>0</v>
      </c>
      <c r="BK140" s="491">
        <f t="shared" si="190"/>
        <v>366.84999999999997</v>
      </c>
      <c r="BL140" s="246"/>
      <c r="BM140" s="217">
        <f t="shared" si="191"/>
        <v>0</v>
      </c>
      <c r="BN140" s="491">
        <f t="shared" si="192"/>
        <v>382.8</v>
      </c>
      <c r="BO140" s="392">
        <f t="shared" si="193"/>
        <v>0</v>
      </c>
      <c r="BP140" s="217">
        <f t="shared" si="194"/>
        <v>0</v>
      </c>
      <c r="BQ140" s="217">
        <f t="shared" si="195"/>
        <v>0</v>
      </c>
      <c r="BR140" s="222">
        <v>2470</v>
      </c>
    </row>
    <row r="141" spans="1:70" ht="17" x14ac:dyDescent="0.2">
      <c r="A141" s="127"/>
      <c r="B141" s="127"/>
      <c r="C141" s="292" t="s">
        <v>565</v>
      </c>
      <c r="D141" s="127"/>
      <c r="E141" s="235"/>
      <c r="F141" s="127"/>
      <c r="G141" s="127"/>
      <c r="H141" s="127"/>
      <c r="I141" s="235"/>
      <c r="J141" s="235"/>
      <c r="K141" s="235"/>
      <c r="L141" s="235"/>
      <c r="M141" s="127"/>
      <c r="N141" s="127"/>
      <c r="O141" s="517"/>
      <c r="P141" s="517"/>
      <c r="Q141" s="190"/>
      <c r="R141" s="190"/>
      <c r="S141" s="190"/>
      <c r="T141" s="190"/>
      <c r="U141" s="190"/>
      <c r="V141" s="190"/>
      <c r="W141" s="190"/>
      <c r="X141" s="190"/>
      <c r="Y141" s="190"/>
      <c r="Z141" s="190"/>
      <c r="AA141" s="190"/>
      <c r="AB141" s="236"/>
      <c r="AC141" s="236"/>
      <c r="AD141" s="127"/>
      <c r="AE141" s="127"/>
      <c r="AF141" s="127"/>
      <c r="AG141" s="127"/>
      <c r="AH141" s="127"/>
      <c r="AI141" s="127"/>
      <c r="AJ141" s="235"/>
      <c r="AK141" s="127"/>
      <c r="AL141" s="127"/>
      <c r="AM141" s="127"/>
      <c r="AN141" s="127"/>
      <c r="AO141" s="127"/>
      <c r="AP141" s="127"/>
      <c r="AQ141" s="127"/>
      <c r="AR141" s="235"/>
      <c r="AS141" s="235"/>
      <c r="AT141" s="235"/>
      <c r="AU141" s="235"/>
      <c r="AV141" s="235"/>
      <c r="AW141" s="235"/>
      <c r="AX141" s="236"/>
      <c r="AY141" s="236"/>
      <c r="AZ141" s="236"/>
      <c r="BA141" s="236"/>
      <c r="BB141" s="236"/>
      <c r="BC141" s="235"/>
      <c r="BD141" s="235"/>
      <c r="BE141" s="235"/>
      <c r="BF141" s="235"/>
      <c r="BG141" s="235"/>
      <c r="BH141" s="236"/>
      <c r="BI141" s="235"/>
      <c r="BJ141" s="235"/>
      <c r="BK141" s="235"/>
      <c r="BL141" s="235"/>
      <c r="BM141" s="235"/>
      <c r="BN141" s="235"/>
      <c r="BO141" s="235"/>
      <c r="BP141" s="235"/>
      <c r="BQ141" s="127"/>
      <c r="BR141" s="128"/>
    </row>
    <row r="142" spans="1:70" ht="12.75" customHeight="1" x14ac:dyDescent="0.15">
      <c r="A142" s="51" t="str">
        <f t="shared" ref="A142:A164" si="197">"LA3"&amp;REPT(0,4-LEN(BR142))&amp;BR142</f>
        <v>LA30718</v>
      </c>
      <c r="B142" s="126" t="s">
        <v>565</v>
      </c>
      <c r="C142" s="54" t="s">
        <v>566</v>
      </c>
      <c r="D142" s="126" t="s">
        <v>5</v>
      </c>
      <c r="E142" s="238"/>
      <c r="F142" s="55" t="s">
        <v>55</v>
      </c>
      <c r="G142" s="347" t="s">
        <v>72</v>
      </c>
      <c r="H142" s="577" t="s">
        <v>70</v>
      </c>
      <c r="I142" s="230" t="s">
        <v>1054</v>
      </c>
      <c r="J142" s="590" t="s">
        <v>1066</v>
      </c>
      <c r="K142" s="590" t="s">
        <v>1053</v>
      </c>
      <c r="L142" s="230" t="s">
        <v>1055</v>
      </c>
      <c r="M142" s="591">
        <v>1.9770000000000001</v>
      </c>
      <c r="N142" s="521">
        <v>10</v>
      </c>
      <c r="O142" s="187"/>
      <c r="P142" s="187"/>
      <c r="Q142" s="411"/>
      <c r="R142" s="57"/>
      <c r="S142" s="58"/>
      <c r="T142" s="59"/>
      <c r="U142" s="60"/>
      <c r="V142" s="61"/>
      <c r="W142" s="62"/>
      <c r="X142" s="63"/>
      <c r="Y142" s="64"/>
      <c r="Z142" s="65"/>
      <c r="AA142" s="66"/>
      <c r="AB142" s="103"/>
      <c r="AC142" s="103"/>
      <c r="AD142" s="220">
        <f t="shared" si="196"/>
        <v>0</v>
      </c>
      <c r="AE142" s="68">
        <f t="shared" ref="AE142:AE164" si="198">N142*AD142</f>
        <v>0</v>
      </c>
      <c r="AF142" s="69"/>
      <c r="AG142" s="69"/>
      <c r="AH142" s="70"/>
      <c r="AI142" s="69"/>
      <c r="AJ142" s="69"/>
      <c r="AK142" s="69"/>
      <c r="AL142" s="495"/>
      <c r="AM142" s="489"/>
      <c r="AN142" s="69">
        <v>124</v>
      </c>
      <c r="AO142" s="70"/>
      <c r="AP142" s="70"/>
      <c r="AQ142" s="70"/>
      <c r="AR142" s="69">
        <v>99</v>
      </c>
      <c r="AS142" s="69"/>
      <c r="AT142" s="493"/>
      <c r="AU142" s="494"/>
      <c r="AV142" s="490">
        <f t="shared" ref="AV142:AV164" si="199">IF(OrderFormType="Wholesale",CEILING(AR142*ExchRate,ExchRateRoundUpTo),CEILING(AN142*ExchRate,ExchRateRoundUpTo)/1.22)</f>
        <v>99</v>
      </c>
      <c r="AW142" s="490">
        <f t="shared" ref="AW142:AW164" si="200">AV142*(1+AO142+AP142)</f>
        <v>99</v>
      </c>
      <c r="AX142" s="71"/>
      <c r="AY142" s="72"/>
      <c r="AZ142" s="73"/>
      <c r="BA142" s="74"/>
      <c r="BB142" s="75"/>
      <c r="BC142" s="52">
        <f t="shared" ref="BC142:BC164" si="201">SUM(AX142:BB142)</f>
        <v>0</v>
      </c>
      <c r="BD142" s="51">
        <f t="shared" ref="BD142:BD164" si="202">N142*BC142</f>
        <v>0</v>
      </c>
      <c r="BE142" s="491">
        <f t="shared" ref="BE142:BE164" si="203">AV142*(1.05+AO142+AP142)</f>
        <v>103.95</v>
      </c>
      <c r="BF142" s="248"/>
      <c r="BG142" s="217">
        <f t="shared" ref="BG142:BG164" si="204">$N142*BF142</f>
        <v>0</v>
      </c>
      <c r="BH142" s="491">
        <f t="shared" ref="BH142:BH164" si="205">$AV142*(1.1+$AO142+$AP142)</f>
        <v>108.9</v>
      </c>
      <c r="BI142" s="103"/>
      <c r="BJ142" s="51">
        <f t="shared" ref="BJ142:BJ164" si="206">N142*BI142</f>
        <v>0</v>
      </c>
      <c r="BK142" s="491">
        <f t="shared" ref="BK142:BK164" si="207">AV142*(1.15+AO142+AP142)</f>
        <v>113.85</v>
      </c>
      <c r="BL142" s="103"/>
      <c r="BM142" s="217">
        <f t="shared" ref="BM142:BM164" si="208">N142*BL142</f>
        <v>0</v>
      </c>
      <c r="BN142" s="491">
        <f t="shared" ref="BN142:BN164" si="209">AV142*(1.2+AO142+AP142)</f>
        <v>118.8</v>
      </c>
      <c r="BO142" s="392">
        <f t="shared" ref="BO142:BO164" si="210">(AD142*AW142)+(BC142*BE142)+(BF142*BH142)+(BI142*BK142)+(BL142*BN142)</f>
        <v>0</v>
      </c>
      <c r="BP142" s="217">
        <f t="shared" ref="BP142:BP164" si="211">AD142+BC142+BF142+BI142+BL142</f>
        <v>0</v>
      </c>
      <c r="BQ142" s="51">
        <f t="shared" ref="BQ142:BQ164" si="212">N142*BP142</f>
        <v>0</v>
      </c>
      <c r="BR142" s="77">
        <v>718</v>
      </c>
    </row>
    <row r="143" spans="1:70" ht="12.75" customHeight="1" x14ac:dyDescent="0.15">
      <c r="A143" s="51" t="str">
        <f t="shared" si="197"/>
        <v>LA30719</v>
      </c>
      <c r="B143" s="126" t="s">
        <v>565</v>
      </c>
      <c r="C143" s="54" t="s">
        <v>567</v>
      </c>
      <c r="D143" s="126" t="s">
        <v>5</v>
      </c>
      <c r="E143" s="238"/>
      <c r="F143" s="55" t="s">
        <v>55</v>
      </c>
      <c r="G143" s="510" t="s">
        <v>72</v>
      </c>
      <c r="H143" s="577" t="s">
        <v>70</v>
      </c>
      <c r="I143" s="230" t="s">
        <v>1054</v>
      </c>
      <c r="J143" s="590" t="s">
        <v>1066</v>
      </c>
      <c r="K143" s="590" t="s">
        <v>1053</v>
      </c>
      <c r="L143" s="230" t="s">
        <v>1055</v>
      </c>
      <c r="M143" s="591">
        <v>6.6</v>
      </c>
      <c r="N143" s="515">
        <v>10</v>
      </c>
      <c r="O143" s="519"/>
      <c r="P143" s="519"/>
      <c r="Q143" s="411"/>
      <c r="R143" s="57"/>
      <c r="S143" s="58"/>
      <c r="T143" s="59"/>
      <c r="U143" s="60"/>
      <c r="V143" s="61"/>
      <c r="W143" s="62"/>
      <c r="X143" s="63"/>
      <c r="Y143" s="64"/>
      <c r="Z143" s="65"/>
      <c r="AA143" s="66"/>
      <c r="AB143" s="103"/>
      <c r="AC143" s="103"/>
      <c r="AD143" s="220">
        <f t="shared" si="196"/>
        <v>0</v>
      </c>
      <c r="AE143" s="68">
        <f t="shared" si="198"/>
        <v>0</v>
      </c>
      <c r="AF143" s="69"/>
      <c r="AG143" s="69"/>
      <c r="AH143" s="70"/>
      <c r="AI143" s="69"/>
      <c r="AJ143" s="69"/>
      <c r="AK143" s="69"/>
      <c r="AL143" s="495"/>
      <c r="AM143" s="489"/>
      <c r="AN143" s="69">
        <v>154</v>
      </c>
      <c r="AO143" s="70"/>
      <c r="AP143" s="70"/>
      <c r="AQ143" s="70"/>
      <c r="AR143" s="69">
        <v>124</v>
      </c>
      <c r="AS143" s="69"/>
      <c r="AT143" s="493"/>
      <c r="AU143" s="494"/>
      <c r="AV143" s="490">
        <f t="shared" si="199"/>
        <v>124</v>
      </c>
      <c r="AW143" s="490">
        <f t="shared" si="200"/>
        <v>124</v>
      </c>
      <c r="AX143" s="71"/>
      <c r="AY143" s="72"/>
      <c r="AZ143" s="73"/>
      <c r="BA143" s="74"/>
      <c r="BB143" s="75"/>
      <c r="BC143" s="52">
        <f t="shared" si="201"/>
        <v>0</v>
      </c>
      <c r="BD143" s="51">
        <f t="shared" si="202"/>
        <v>0</v>
      </c>
      <c r="BE143" s="491">
        <f t="shared" si="203"/>
        <v>130.20000000000002</v>
      </c>
      <c r="BF143" s="248"/>
      <c r="BG143" s="217">
        <f t="shared" si="204"/>
        <v>0</v>
      </c>
      <c r="BH143" s="491">
        <f t="shared" si="205"/>
        <v>136.4</v>
      </c>
      <c r="BI143" s="103"/>
      <c r="BJ143" s="51">
        <f t="shared" si="206"/>
        <v>0</v>
      </c>
      <c r="BK143" s="491">
        <f t="shared" si="207"/>
        <v>142.6</v>
      </c>
      <c r="BL143" s="103"/>
      <c r="BM143" s="217">
        <f t="shared" si="208"/>
        <v>0</v>
      </c>
      <c r="BN143" s="491">
        <f t="shared" si="209"/>
        <v>148.79999999999998</v>
      </c>
      <c r="BO143" s="392">
        <f t="shared" si="210"/>
        <v>0</v>
      </c>
      <c r="BP143" s="217">
        <f t="shared" si="211"/>
        <v>0</v>
      </c>
      <c r="BQ143" s="51">
        <f t="shared" si="212"/>
        <v>0</v>
      </c>
      <c r="BR143" s="77">
        <v>719</v>
      </c>
    </row>
    <row r="144" spans="1:70" ht="12.75" customHeight="1" x14ac:dyDescent="0.15">
      <c r="A144" s="51" t="str">
        <f t="shared" si="197"/>
        <v>LA30720</v>
      </c>
      <c r="B144" s="126" t="s">
        <v>565</v>
      </c>
      <c r="C144" s="54" t="s">
        <v>568</v>
      </c>
      <c r="D144" s="126" t="s">
        <v>5</v>
      </c>
      <c r="E144" s="238"/>
      <c r="F144" s="55" t="s">
        <v>55</v>
      </c>
      <c r="G144" s="347" t="s">
        <v>72</v>
      </c>
      <c r="H144" s="577" t="s">
        <v>70</v>
      </c>
      <c r="I144" s="230" t="s">
        <v>1054</v>
      </c>
      <c r="J144" s="590" t="s">
        <v>1066</v>
      </c>
      <c r="K144" s="590" t="s">
        <v>1053</v>
      </c>
      <c r="L144" s="230" t="s">
        <v>1055</v>
      </c>
      <c r="M144" s="591">
        <v>6.69</v>
      </c>
      <c r="N144" s="521">
        <v>10</v>
      </c>
      <c r="O144" s="187"/>
      <c r="P144" s="187"/>
      <c r="Q144" s="411"/>
      <c r="R144" s="57"/>
      <c r="S144" s="58"/>
      <c r="T144" s="59"/>
      <c r="U144" s="60"/>
      <c r="V144" s="61"/>
      <c r="W144" s="62"/>
      <c r="X144" s="63"/>
      <c r="Y144" s="64"/>
      <c r="Z144" s="65"/>
      <c r="AA144" s="66"/>
      <c r="AB144" s="103"/>
      <c r="AC144" s="103"/>
      <c r="AD144" s="220">
        <f t="shared" si="196"/>
        <v>0</v>
      </c>
      <c r="AE144" s="68">
        <f t="shared" si="198"/>
        <v>0</v>
      </c>
      <c r="AF144" s="69"/>
      <c r="AG144" s="69"/>
      <c r="AH144" s="70"/>
      <c r="AI144" s="69"/>
      <c r="AJ144" s="69"/>
      <c r="AK144" s="69"/>
      <c r="AL144" s="495"/>
      <c r="AM144" s="489"/>
      <c r="AN144" s="69">
        <v>159</v>
      </c>
      <c r="AO144" s="70"/>
      <c r="AP144" s="70"/>
      <c r="AQ144" s="70"/>
      <c r="AR144" s="69">
        <v>129</v>
      </c>
      <c r="AS144" s="69"/>
      <c r="AT144" s="493"/>
      <c r="AU144" s="494"/>
      <c r="AV144" s="490">
        <f t="shared" si="199"/>
        <v>129</v>
      </c>
      <c r="AW144" s="490">
        <f t="shared" si="200"/>
        <v>129</v>
      </c>
      <c r="AX144" s="71"/>
      <c r="AY144" s="72"/>
      <c r="AZ144" s="73"/>
      <c r="BA144" s="74"/>
      <c r="BB144" s="75"/>
      <c r="BC144" s="52">
        <f t="shared" si="201"/>
        <v>0</v>
      </c>
      <c r="BD144" s="51">
        <f t="shared" si="202"/>
        <v>0</v>
      </c>
      <c r="BE144" s="491">
        <f t="shared" si="203"/>
        <v>135.45000000000002</v>
      </c>
      <c r="BF144" s="248"/>
      <c r="BG144" s="217">
        <f t="shared" si="204"/>
        <v>0</v>
      </c>
      <c r="BH144" s="491">
        <f t="shared" si="205"/>
        <v>141.9</v>
      </c>
      <c r="BI144" s="103"/>
      <c r="BJ144" s="51">
        <f t="shared" si="206"/>
        <v>0</v>
      </c>
      <c r="BK144" s="491">
        <f t="shared" si="207"/>
        <v>148.35</v>
      </c>
      <c r="BL144" s="103"/>
      <c r="BM144" s="217">
        <f t="shared" si="208"/>
        <v>0</v>
      </c>
      <c r="BN144" s="491">
        <f t="shared" si="209"/>
        <v>154.79999999999998</v>
      </c>
      <c r="BO144" s="392">
        <f t="shared" si="210"/>
        <v>0</v>
      </c>
      <c r="BP144" s="217">
        <f t="shared" si="211"/>
        <v>0</v>
      </c>
      <c r="BQ144" s="51">
        <f t="shared" si="212"/>
        <v>0</v>
      </c>
      <c r="BR144" s="77">
        <v>720</v>
      </c>
    </row>
    <row r="145" spans="1:70" ht="12.75" customHeight="1" x14ac:dyDescent="0.15">
      <c r="A145" s="51" t="str">
        <f t="shared" si="197"/>
        <v>LA30630</v>
      </c>
      <c r="B145" s="126" t="s">
        <v>565</v>
      </c>
      <c r="C145" s="54" t="s">
        <v>569</v>
      </c>
      <c r="D145" s="126" t="s">
        <v>5</v>
      </c>
      <c r="E145" s="238"/>
      <c r="F145" s="55" t="s">
        <v>55</v>
      </c>
      <c r="G145" s="347" t="s">
        <v>72</v>
      </c>
      <c r="H145" s="577" t="s">
        <v>70</v>
      </c>
      <c r="I145" s="230" t="s">
        <v>1054</v>
      </c>
      <c r="J145" s="590" t="s">
        <v>1066</v>
      </c>
      <c r="K145" s="590" t="s">
        <v>1053</v>
      </c>
      <c r="L145" s="230" t="s">
        <v>1055</v>
      </c>
      <c r="M145" s="591">
        <v>5.1050000000000004</v>
      </c>
      <c r="N145" s="521">
        <v>5</v>
      </c>
      <c r="O145" s="187"/>
      <c r="P145" s="187"/>
      <c r="Q145" s="411"/>
      <c r="R145" s="57"/>
      <c r="S145" s="58"/>
      <c r="T145" s="59"/>
      <c r="U145" s="60"/>
      <c r="V145" s="61"/>
      <c r="W145" s="62"/>
      <c r="X145" s="63"/>
      <c r="Y145" s="64"/>
      <c r="Z145" s="65"/>
      <c r="AA145" s="66"/>
      <c r="AB145" s="103"/>
      <c r="AC145" s="103"/>
      <c r="AD145" s="220">
        <f t="shared" si="196"/>
        <v>0</v>
      </c>
      <c r="AE145" s="68">
        <f t="shared" si="198"/>
        <v>0</v>
      </c>
      <c r="AF145" s="69"/>
      <c r="AG145" s="69"/>
      <c r="AH145" s="70"/>
      <c r="AI145" s="69"/>
      <c r="AJ145" s="69"/>
      <c r="AK145" s="69"/>
      <c r="AL145" s="495"/>
      <c r="AM145" s="489"/>
      <c r="AN145" s="69">
        <v>149</v>
      </c>
      <c r="AO145" s="70"/>
      <c r="AP145" s="70"/>
      <c r="AQ145" s="70"/>
      <c r="AR145" s="69">
        <v>119</v>
      </c>
      <c r="AS145" s="69"/>
      <c r="AT145" s="493"/>
      <c r="AU145" s="494"/>
      <c r="AV145" s="490">
        <f t="shared" si="199"/>
        <v>119</v>
      </c>
      <c r="AW145" s="490">
        <f t="shared" si="200"/>
        <v>119</v>
      </c>
      <c r="AX145" s="71"/>
      <c r="AY145" s="72"/>
      <c r="AZ145" s="73"/>
      <c r="BA145" s="74"/>
      <c r="BB145" s="75"/>
      <c r="BC145" s="52">
        <f t="shared" si="201"/>
        <v>0</v>
      </c>
      <c r="BD145" s="51">
        <f t="shared" si="202"/>
        <v>0</v>
      </c>
      <c r="BE145" s="491">
        <f t="shared" si="203"/>
        <v>124.95</v>
      </c>
      <c r="BF145" s="248"/>
      <c r="BG145" s="217">
        <f t="shared" si="204"/>
        <v>0</v>
      </c>
      <c r="BH145" s="491">
        <f t="shared" si="205"/>
        <v>130.9</v>
      </c>
      <c r="BI145" s="103"/>
      <c r="BJ145" s="51">
        <f t="shared" si="206"/>
        <v>0</v>
      </c>
      <c r="BK145" s="491">
        <f t="shared" si="207"/>
        <v>136.85</v>
      </c>
      <c r="BL145" s="103"/>
      <c r="BM145" s="217">
        <f t="shared" si="208"/>
        <v>0</v>
      </c>
      <c r="BN145" s="491">
        <f t="shared" si="209"/>
        <v>142.79999999999998</v>
      </c>
      <c r="BO145" s="392">
        <f t="shared" si="210"/>
        <v>0</v>
      </c>
      <c r="BP145" s="217">
        <f t="shared" si="211"/>
        <v>0</v>
      </c>
      <c r="BQ145" s="51">
        <f t="shared" si="212"/>
        <v>0</v>
      </c>
      <c r="BR145" s="77">
        <v>630</v>
      </c>
    </row>
    <row r="146" spans="1:70" ht="12.75" customHeight="1" x14ac:dyDescent="0.15">
      <c r="A146" s="51" t="str">
        <f t="shared" si="197"/>
        <v>LA30703</v>
      </c>
      <c r="B146" s="126" t="s">
        <v>565</v>
      </c>
      <c r="C146" s="54" t="s">
        <v>570</v>
      </c>
      <c r="D146" s="126" t="s">
        <v>5</v>
      </c>
      <c r="E146" s="238"/>
      <c r="F146" s="55" t="s">
        <v>55</v>
      </c>
      <c r="G146" s="347" t="s">
        <v>72</v>
      </c>
      <c r="H146" s="577" t="s">
        <v>70</v>
      </c>
      <c r="I146" s="230" t="s">
        <v>1054</v>
      </c>
      <c r="J146" s="590" t="s">
        <v>1066</v>
      </c>
      <c r="K146" s="590" t="s">
        <v>1053</v>
      </c>
      <c r="L146" s="230" t="s">
        <v>1055</v>
      </c>
      <c r="M146" s="591">
        <v>10.586</v>
      </c>
      <c r="N146" s="521">
        <v>5</v>
      </c>
      <c r="O146" s="187"/>
      <c r="P146" s="187"/>
      <c r="Q146" s="411"/>
      <c r="R146" s="57"/>
      <c r="S146" s="58"/>
      <c r="T146" s="59"/>
      <c r="U146" s="60"/>
      <c r="V146" s="61"/>
      <c r="W146" s="62"/>
      <c r="X146" s="63"/>
      <c r="Y146" s="64"/>
      <c r="Z146" s="65"/>
      <c r="AA146" s="66"/>
      <c r="AB146" s="103"/>
      <c r="AC146" s="103"/>
      <c r="AD146" s="220">
        <f t="shared" si="196"/>
        <v>0</v>
      </c>
      <c r="AE146" s="68">
        <f t="shared" si="198"/>
        <v>0</v>
      </c>
      <c r="AF146" s="69"/>
      <c r="AG146" s="69"/>
      <c r="AH146" s="70"/>
      <c r="AI146" s="69"/>
      <c r="AJ146" s="69"/>
      <c r="AK146" s="69"/>
      <c r="AL146" s="495"/>
      <c r="AM146" s="489"/>
      <c r="AN146" s="69">
        <v>184</v>
      </c>
      <c r="AO146" s="70"/>
      <c r="AP146" s="70"/>
      <c r="AQ146" s="70"/>
      <c r="AR146" s="69">
        <v>149</v>
      </c>
      <c r="AS146" s="69"/>
      <c r="AT146" s="493"/>
      <c r="AU146" s="494"/>
      <c r="AV146" s="490">
        <f t="shared" si="199"/>
        <v>149</v>
      </c>
      <c r="AW146" s="490">
        <f t="shared" si="200"/>
        <v>149</v>
      </c>
      <c r="AX146" s="71"/>
      <c r="AY146" s="72"/>
      <c r="AZ146" s="73"/>
      <c r="BA146" s="74"/>
      <c r="BB146" s="75"/>
      <c r="BC146" s="52">
        <f t="shared" si="201"/>
        <v>0</v>
      </c>
      <c r="BD146" s="51">
        <f t="shared" si="202"/>
        <v>0</v>
      </c>
      <c r="BE146" s="491">
        <f t="shared" si="203"/>
        <v>156.45000000000002</v>
      </c>
      <c r="BF146" s="248"/>
      <c r="BG146" s="217">
        <f t="shared" si="204"/>
        <v>0</v>
      </c>
      <c r="BH146" s="491">
        <f t="shared" si="205"/>
        <v>163.9</v>
      </c>
      <c r="BI146" s="103"/>
      <c r="BJ146" s="51">
        <f t="shared" si="206"/>
        <v>0</v>
      </c>
      <c r="BK146" s="491">
        <f t="shared" si="207"/>
        <v>171.35</v>
      </c>
      <c r="BL146" s="103"/>
      <c r="BM146" s="217">
        <f t="shared" si="208"/>
        <v>0</v>
      </c>
      <c r="BN146" s="491">
        <f t="shared" si="209"/>
        <v>178.79999999999998</v>
      </c>
      <c r="BO146" s="392">
        <f t="shared" si="210"/>
        <v>0</v>
      </c>
      <c r="BP146" s="217">
        <f t="shared" si="211"/>
        <v>0</v>
      </c>
      <c r="BQ146" s="51">
        <f t="shared" si="212"/>
        <v>0</v>
      </c>
      <c r="BR146" s="77">
        <v>703</v>
      </c>
    </row>
    <row r="147" spans="1:70" ht="12.75" customHeight="1" x14ac:dyDescent="0.15">
      <c r="A147" s="51" t="str">
        <f t="shared" si="197"/>
        <v>LA30707</v>
      </c>
      <c r="B147" s="126" t="s">
        <v>565</v>
      </c>
      <c r="C147" s="54" t="s">
        <v>571</v>
      </c>
      <c r="D147" s="126" t="s">
        <v>5</v>
      </c>
      <c r="E147" s="238"/>
      <c r="F147" s="55" t="s">
        <v>55</v>
      </c>
      <c r="G147" s="347" t="s">
        <v>72</v>
      </c>
      <c r="H147" s="577" t="s">
        <v>70</v>
      </c>
      <c r="I147" s="230" t="s">
        <v>1054</v>
      </c>
      <c r="J147" s="590" t="s">
        <v>1066</v>
      </c>
      <c r="K147" s="590" t="s">
        <v>1053</v>
      </c>
      <c r="L147" s="230" t="s">
        <v>1055</v>
      </c>
      <c r="M147" s="591">
        <v>8.2059999999999995</v>
      </c>
      <c r="N147" s="521">
        <v>5</v>
      </c>
      <c r="O147" s="187"/>
      <c r="P147" s="187"/>
      <c r="Q147" s="411"/>
      <c r="R147" s="57"/>
      <c r="S147" s="58"/>
      <c r="T147" s="59"/>
      <c r="U147" s="60"/>
      <c r="V147" s="61"/>
      <c r="W147" s="62"/>
      <c r="X147" s="63"/>
      <c r="Y147" s="64"/>
      <c r="Z147" s="65"/>
      <c r="AA147" s="66"/>
      <c r="AB147" s="103"/>
      <c r="AC147" s="103"/>
      <c r="AD147" s="220">
        <f t="shared" si="196"/>
        <v>0</v>
      </c>
      <c r="AE147" s="68">
        <f t="shared" si="198"/>
        <v>0</v>
      </c>
      <c r="AF147" s="69"/>
      <c r="AG147" s="69"/>
      <c r="AH147" s="70"/>
      <c r="AI147" s="69"/>
      <c r="AJ147" s="69"/>
      <c r="AK147" s="69"/>
      <c r="AL147" s="495"/>
      <c r="AM147" s="489"/>
      <c r="AN147" s="69">
        <v>159</v>
      </c>
      <c r="AO147" s="70"/>
      <c r="AP147" s="70"/>
      <c r="AQ147" s="70"/>
      <c r="AR147" s="69">
        <v>129</v>
      </c>
      <c r="AS147" s="69"/>
      <c r="AT147" s="493"/>
      <c r="AU147" s="494"/>
      <c r="AV147" s="490">
        <f t="shared" si="199"/>
        <v>129</v>
      </c>
      <c r="AW147" s="490">
        <f t="shared" si="200"/>
        <v>129</v>
      </c>
      <c r="AX147" s="71"/>
      <c r="AY147" s="72"/>
      <c r="AZ147" s="73"/>
      <c r="BA147" s="74"/>
      <c r="BB147" s="75"/>
      <c r="BC147" s="52">
        <f t="shared" si="201"/>
        <v>0</v>
      </c>
      <c r="BD147" s="51">
        <f t="shared" si="202"/>
        <v>0</v>
      </c>
      <c r="BE147" s="491">
        <f t="shared" si="203"/>
        <v>135.45000000000002</v>
      </c>
      <c r="BF147" s="248"/>
      <c r="BG147" s="217">
        <f t="shared" si="204"/>
        <v>0</v>
      </c>
      <c r="BH147" s="491">
        <f t="shared" si="205"/>
        <v>141.9</v>
      </c>
      <c r="BI147" s="103"/>
      <c r="BJ147" s="51">
        <f t="shared" si="206"/>
        <v>0</v>
      </c>
      <c r="BK147" s="491">
        <f t="shared" si="207"/>
        <v>148.35</v>
      </c>
      <c r="BL147" s="103"/>
      <c r="BM147" s="217">
        <f t="shared" si="208"/>
        <v>0</v>
      </c>
      <c r="BN147" s="491">
        <f t="shared" si="209"/>
        <v>154.79999999999998</v>
      </c>
      <c r="BO147" s="392">
        <f t="shared" si="210"/>
        <v>0</v>
      </c>
      <c r="BP147" s="217">
        <f t="shared" si="211"/>
        <v>0</v>
      </c>
      <c r="BQ147" s="51">
        <f t="shared" si="212"/>
        <v>0</v>
      </c>
      <c r="BR147" s="77">
        <v>707</v>
      </c>
    </row>
    <row r="148" spans="1:70" ht="12.75" customHeight="1" x14ac:dyDescent="0.15">
      <c r="A148" s="51" t="str">
        <f t="shared" si="197"/>
        <v>LA30704</v>
      </c>
      <c r="B148" s="126" t="s">
        <v>565</v>
      </c>
      <c r="C148" s="54" t="s">
        <v>572</v>
      </c>
      <c r="D148" s="126" t="s">
        <v>5</v>
      </c>
      <c r="E148" s="238"/>
      <c r="F148" s="55" t="s">
        <v>55</v>
      </c>
      <c r="G148" s="347" t="s">
        <v>72</v>
      </c>
      <c r="H148" s="577" t="s">
        <v>70</v>
      </c>
      <c r="I148" s="230" t="s">
        <v>1054</v>
      </c>
      <c r="J148" s="590" t="s">
        <v>1066</v>
      </c>
      <c r="K148" s="590" t="s">
        <v>1053</v>
      </c>
      <c r="L148" s="230" t="s">
        <v>1055</v>
      </c>
      <c r="M148" s="591">
        <v>5.0220000000000002</v>
      </c>
      <c r="N148" s="521">
        <v>2</v>
      </c>
      <c r="O148" s="187"/>
      <c r="P148" s="187"/>
      <c r="Q148" s="411"/>
      <c r="R148" s="57"/>
      <c r="S148" s="58"/>
      <c r="T148" s="59"/>
      <c r="U148" s="60"/>
      <c r="V148" s="61"/>
      <c r="W148" s="62"/>
      <c r="X148" s="63"/>
      <c r="Y148" s="64"/>
      <c r="Z148" s="65"/>
      <c r="AA148" s="66"/>
      <c r="AB148" s="103"/>
      <c r="AC148" s="103"/>
      <c r="AD148" s="220">
        <f t="shared" si="196"/>
        <v>0</v>
      </c>
      <c r="AE148" s="68">
        <f t="shared" si="198"/>
        <v>0</v>
      </c>
      <c r="AF148" s="69"/>
      <c r="AG148" s="69"/>
      <c r="AH148" s="70"/>
      <c r="AI148" s="69"/>
      <c r="AJ148" s="69"/>
      <c r="AK148" s="69"/>
      <c r="AL148" s="495"/>
      <c r="AM148" s="489"/>
      <c r="AN148" s="69">
        <v>149</v>
      </c>
      <c r="AO148" s="70"/>
      <c r="AP148" s="70"/>
      <c r="AQ148" s="70"/>
      <c r="AR148" s="69">
        <v>119</v>
      </c>
      <c r="AS148" s="69"/>
      <c r="AT148" s="493"/>
      <c r="AU148" s="494"/>
      <c r="AV148" s="490">
        <f t="shared" si="199"/>
        <v>119</v>
      </c>
      <c r="AW148" s="490">
        <f t="shared" si="200"/>
        <v>119</v>
      </c>
      <c r="AX148" s="71"/>
      <c r="AY148" s="72"/>
      <c r="AZ148" s="73"/>
      <c r="BA148" s="74"/>
      <c r="BB148" s="75"/>
      <c r="BC148" s="52">
        <f t="shared" si="201"/>
        <v>0</v>
      </c>
      <c r="BD148" s="51">
        <f t="shared" si="202"/>
        <v>0</v>
      </c>
      <c r="BE148" s="491">
        <f t="shared" si="203"/>
        <v>124.95</v>
      </c>
      <c r="BF148" s="248"/>
      <c r="BG148" s="217">
        <f t="shared" si="204"/>
        <v>0</v>
      </c>
      <c r="BH148" s="491">
        <f t="shared" si="205"/>
        <v>130.9</v>
      </c>
      <c r="BI148" s="103"/>
      <c r="BJ148" s="51">
        <f t="shared" si="206"/>
        <v>0</v>
      </c>
      <c r="BK148" s="491">
        <f t="shared" si="207"/>
        <v>136.85</v>
      </c>
      <c r="BL148" s="103"/>
      <c r="BM148" s="217">
        <f t="shared" si="208"/>
        <v>0</v>
      </c>
      <c r="BN148" s="491">
        <f t="shared" si="209"/>
        <v>142.79999999999998</v>
      </c>
      <c r="BO148" s="392">
        <f t="shared" si="210"/>
        <v>0</v>
      </c>
      <c r="BP148" s="217">
        <f t="shared" si="211"/>
        <v>0</v>
      </c>
      <c r="BQ148" s="51">
        <f t="shared" si="212"/>
        <v>0</v>
      </c>
      <c r="BR148" s="77">
        <v>704</v>
      </c>
    </row>
    <row r="149" spans="1:70" ht="12.75" customHeight="1" x14ac:dyDescent="0.15">
      <c r="A149" s="51" t="str">
        <f t="shared" si="197"/>
        <v>LA30706</v>
      </c>
      <c r="B149" s="126" t="s">
        <v>565</v>
      </c>
      <c r="C149" s="54" t="s">
        <v>573</v>
      </c>
      <c r="D149" s="126" t="s">
        <v>5</v>
      </c>
      <c r="E149" s="238"/>
      <c r="F149" s="55" t="s">
        <v>55</v>
      </c>
      <c r="G149" s="347" t="s">
        <v>72</v>
      </c>
      <c r="H149" s="577" t="s">
        <v>70</v>
      </c>
      <c r="I149" s="230" t="s">
        <v>1054</v>
      </c>
      <c r="J149" s="590" t="s">
        <v>1066</v>
      </c>
      <c r="K149" s="590" t="s">
        <v>1053</v>
      </c>
      <c r="L149" s="230" t="s">
        <v>1055</v>
      </c>
      <c r="M149" s="591">
        <v>6.1109999999999998</v>
      </c>
      <c r="N149" s="521">
        <v>2</v>
      </c>
      <c r="O149" s="187"/>
      <c r="P149" s="187"/>
      <c r="Q149" s="411"/>
      <c r="R149" s="57"/>
      <c r="S149" s="58"/>
      <c r="T149" s="59"/>
      <c r="U149" s="60"/>
      <c r="V149" s="61"/>
      <c r="W149" s="62"/>
      <c r="X149" s="63"/>
      <c r="Y149" s="64"/>
      <c r="Z149" s="65"/>
      <c r="AA149" s="66"/>
      <c r="AB149" s="103"/>
      <c r="AC149" s="103"/>
      <c r="AD149" s="220">
        <f t="shared" si="196"/>
        <v>0</v>
      </c>
      <c r="AE149" s="68">
        <f t="shared" si="198"/>
        <v>0</v>
      </c>
      <c r="AF149" s="69"/>
      <c r="AG149" s="69"/>
      <c r="AH149" s="70"/>
      <c r="AI149" s="69"/>
      <c r="AJ149" s="69"/>
      <c r="AK149" s="69"/>
      <c r="AL149" s="495"/>
      <c r="AM149" s="489"/>
      <c r="AN149" s="69">
        <v>154</v>
      </c>
      <c r="AO149" s="70"/>
      <c r="AP149" s="70"/>
      <c r="AQ149" s="70"/>
      <c r="AR149" s="69">
        <v>124</v>
      </c>
      <c r="AS149" s="69"/>
      <c r="AT149" s="493"/>
      <c r="AU149" s="494"/>
      <c r="AV149" s="490">
        <f t="shared" si="199"/>
        <v>124</v>
      </c>
      <c r="AW149" s="490">
        <f t="shared" si="200"/>
        <v>124</v>
      </c>
      <c r="AX149" s="71"/>
      <c r="AY149" s="72"/>
      <c r="AZ149" s="73"/>
      <c r="BA149" s="74"/>
      <c r="BB149" s="75"/>
      <c r="BC149" s="52">
        <f t="shared" si="201"/>
        <v>0</v>
      </c>
      <c r="BD149" s="51">
        <f t="shared" si="202"/>
        <v>0</v>
      </c>
      <c r="BE149" s="491">
        <f t="shared" si="203"/>
        <v>130.20000000000002</v>
      </c>
      <c r="BF149" s="248"/>
      <c r="BG149" s="217">
        <f t="shared" si="204"/>
        <v>0</v>
      </c>
      <c r="BH149" s="491">
        <f t="shared" si="205"/>
        <v>136.4</v>
      </c>
      <c r="BI149" s="103"/>
      <c r="BJ149" s="51">
        <f t="shared" si="206"/>
        <v>0</v>
      </c>
      <c r="BK149" s="491">
        <f t="shared" si="207"/>
        <v>142.6</v>
      </c>
      <c r="BL149" s="103"/>
      <c r="BM149" s="217">
        <f t="shared" si="208"/>
        <v>0</v>
      </c>
      <c r="BN149" s="491">
        <f t="shared" si="209"/>
        <v>148.79999999999998</v>
      </c>
      <c r="BO149" s="392">
        <f t="shared" si="210"/>
        <v>0</v>
      </c>
      <c r="BP149" s="217">
        <f t="shared" si="211"/>
        <v>0</v>
      </c>
      <c r="BQ149" s="51">
        <f t="shared" si="212"/>
        <v>0</v>
      </c>
      <c r="BR149" s="77">
        <v>706</v>
      </c>
    </row>
    <row r="150" spans="1:70" ht="12.75" customHeight="1" x14ac:dyDescent="0.15">
      <c r="A150" s="51" t="str">
        <f t="shared" si="197"/>
        <v>LA31498</v>
      </c>
      <c r="B150" s="126" t="s">
        <v>565</v>
      </c>
      <c r="C150" s="54" t="s">
        <v>574</v>
      </c>
      <c r="D150" s="126" t="s">
        <v>5</v>
      </c>
      <c r="E150" s="238"/>
      <c r="F150" s="55" t="s">
        <v>55</v>
      </c>
      <c r="G150" s="510" t="s">
        <v>83</v>
      </c>
      <c r="H150" s="577" t="s">
        <v>70</v>
      </c>
      <c r="I150" s="230" t="s">
        <v>1054</v>
      </c>
      <c r="J150" s="590" t="s">
        <v>1066</v>
      </c>
      <c r="K150" s="590" t="s">
        <v>1053</v>
      </c>
      <c r="L150" s="230" t="s">
        <v>1055</v>
      </c>
      <c r="M150" s="591">
        <v>9.2089999999999996</v>
      </c>
      <c r="N150" s="521">
        <v>2</v>
      </c>
      <c r="O150" s="187"/>
      <c r="P150" s="187"/>
      <c r="Q150" s="411"/>
      <c r="R150" s="57"/>
      <c r="S150" s="58"/>
      <c r="T150" s="59"/>
      <c r="U150" s="60"/>
      <c r="V150" s="61"/>
      <c r="W150" s="62"/>
      <c r="X150" s="63"/>
      <c r="Y150" s="64"/>
      <c r="Z150" s="65"/>
      <c r="AA150" s="66"/>
      <c r="AB150" s="103"/>
      <c r="AC150" s="103"/>
      <c r="AD150" s="220">
        <f t="shared" si="196"/>
        <v>0</v>
      </c>
      <c r="AE150" s="68">
        <f t="shared" si="198"/>
        <v>0</v>
      </c>
      <c r="AF150" s="69"/>
      <c r="AG150" s="69"/>
      <c r="AH150" s="70"/>
      <c r="AI150" s="69"/>
      <c r="AJ150" s="69"/>
      <c r="AK150" s="69"/>
      <c r="AL150" s="495"/>
      <c r="AM150" s="489"/>
      <c r="AN150" s="69">
        <v>164</v>
      </c>
      <c r="AO150" s="70"/>
      <c r="AP150" s="70"/>
      <c r="AQ150" s="70"/>
      <c r="AR150" s="69">
        <v>134</v>
      </c>
      <c r="AS150" s="69"/>
      <c r="AT150" s="493"/>
      <c r="AU150" s="494"/>
      <c r="AV150" s="490">
        <f t="shared" si="199"/>
        <v>134</v>
      </c>
      <c r="AW150" s="490">
        <f t="shared" si="200"/>
        <v>134</v>
      </c>
      <c r="AX150" s="71"/>
      <c r="AY150" s="72"/>
      <c r="AZ150" s="73"/>
      <c r="BA150" s="74"/>
      <c r="BB150" s="75"/>
      <c r="BC150" s="52">
        <f t="shared" si="201"/>
        <v>0</v>
      </c>
      <c r="BD150" s="51">
        <f t="shared" si="202"/>
        <v>0</v>
      </c>
      <c r="BE150" s="491">
        <f t="shared" si="203"/>
        <v>140.70000000000002</v>
      </c>
      <c r="BF150" s="248"/>
      <c r="BG150" s="217">
        <f t="shared" si="204"/>
        <v>0</v>
      </c>
      <c r="BH150" s="491">
        <f t="shared" si="205"/>
        <v>147.4</v>
      </c>
      <c r="BI150" s="103"/>
      <c r="BJ150" s="51">
        <f t="shared" si="206"/>
        <v>0</v>
      </c>
      <c r="BK150" s="491">
        <f t="shared" si="207"/>
        <v>154.1</v>
      </c>
      <c r="BL150" s="103"/>
      <c r="BM150" s="217">
        <f t="shared" si="208"/>
        <v>0</v>
      </c>
      <c r="BN150" s="491">
        <f t="shared" si="209"/>
        <v>160.79999999999998</v>
      </c>
      <c r="BO150" s="392">
        <f t="shared" si="210"/>
        <v>0</v>
      </c>
      <c r="BP150" s="217">
        <f t="shared" si="211"/>
        <v>0</v>
      </c>
      <c r="BQ150" s="51">
        <f t="shared" si="212"/>
        <v>0</v>
      </c>
      <c r="BR150" s="77">
        <v>1498</v>
      </c>
    </row>
    <row r="151" spans="1:70" ht="12.75" customHeight="1" x14ac:dyDescent="0.15">
      <c r="A151" s="51" t="str">
        <f t="shared" si="197"/>
        <v>LA30469</v>
      </c>
      <c r="B151" s="126" t="s">
        <v>565</v>
      </c>
      <c r="C151" s="54" t="s">
        <v>575</v>
      </c>
      <c r="D151" s="126" t="s">
        <v>5</v>
      </c>
      <c r="E151" s="238"/>
      <c r="F151" s="55" t="s">
        <v>315</v>
      </c>
      <c r="G151" s="55" t="s">
        <v>83</v>
      </c>
      <c r="H151" s="577" t="s">
        <v>70</v>
      </c>
      <c r="I151" s="230" t="s">
        <v>1054</v>
      </c>
      <c r="J151" s="590" t="s">
        <v>1066</v>
      </c>
      <c r="K151" s="590" t="s">
        <v>1053</v>
      </c>
      <c r="L151" s="230" t="s">
        <v>1055</v>
      </c>
      <c r="M151" s="584">
        <v>4.032</v>
      </c>
      <c r="N151" s="516">
        <v>5</v>
      </c>
      <c r="O151" s="520"/>
      <c r="P151" s="520"/>
      <c r="Q151" s="411"/>
      <c r="R151" s="57"/>
      <c r="S151" s="58"/>
      <c r="T151" s="59"/>
      <c r="U151" s="60"/>
      <c r="V151" s="61"/>
      <c r="W151" s="62"/>
      <c r="X151" s="63"/>
      <c r="Y151" s="64"/>
      <c r="Z151" s="65"/>
      <c r="AA151" s="66"/>
      <c r="AB151" s="103"/>
      <c r="AC151" s="103"/>
      <c r="AD151" s="220">
        <f t="shared" si="196"/>
        <v>0</v>
      </c>
      <c r="AE151" s="68">
        <f t="shared" si="198"/>
        <v>0</v>
      </c>
      <c r="AF151" s="69"/>
      <c r="AG151" s="69"/>
      <c r="AH151" s="70"/>
      <c r="AI151" s="69"/>
      <c r="AJ151" s="69"/>
      <c r="AK151" s="69"/>
      <c r="AL151" s="495"/>
      <c r="AM151" s="489"/>
      <c r="AN151" s="69">
        <v>139</v>
      </c>
      <c r="AO151" s="70"/>
      <c r="AP151" s="70"/>
      <c r="AQ151" s="70"/>
      <c r="AR151" s="69">
        <v>114</v>
      </c>
      <c r="AS151" s="69"/>
      <c r="AT151" s="493"/>
      <c r="AU151" s="494"/>
      <c r="AV151" s="490">
        <f t="shared" si="199"/>
        <v>114</v>
      </c>
      <c r="AW151" s="490">
        <f t="shared" si="200"/>
        <v>114</v>
      </c>
      <c r="AX151" s="71"/>
      <c r="AY151" s="72"/>
      <c r="AZ151" s="73"/>
      <c r="BA151" s="74"/>
      <c r="BB151" s="75"/>
      <c r="BC151" s="52">
        <f t="shared" si="201"/>
        <v>0</v>
      </c>
      <c r="BD151" s="51">
        <f t="shared" si="202"/>
        <v>0</v>
      </c>
      <c r="BE151" s="491">
        <f t="shared" si="203"/>
        <v>119.7</v>
      </c>
      <c r="BF151" s="248"/>
      <c r="BG151" s="217">
        <f t="shared" si="204"/>
        <v>0</v>
      </c>
      <c r="BH151" s="491">
        <f t="shared" si="205"/>
        <v>125.4</v>
      </c>
      <c r="BI151" s="103"/>
      <c r="BJ151" s="51">
        <f t="shared" si="206"/>
        <v>0</v>
      </c>
      <c r="BK151" s="491">
        <f t="shared" si="207"/>
        <v>131.1</v>
      </c>
      <c r="BL151" s="103"/>
      <c r="BM151" s="217">
        <f t="shared" si="208"/>
        <v>0</v>
      </c>
      <c r="BN151" s="491">
        <f t="shared" si="209"/>
        <v>136.79999999999998</v>
      </c>
      <c r="BO151" s="392">
        <f t="shared" si="210"/>
        <v>0</v>
      </c>
      <c r="BP151" s="217">
        <f t="shared" si="211"/>
        <v>0</v>
      </c>
      <c r="BQ151" s="51">
        <f t="shared" si="212"/>
        <v>0</v>
      </c>
      <c r="BR151" s="77">
        <v>469</v>
      </c>
    </row>
    <row r="152" spans="1:70" ht="12.75" customHeight="1" x14ac:dyDescent="0.15">
      <c r="A152" s="51" t="str">
        <f t="shared" si="197"/>
        <v>LA30470</v>
      </c>
      <c r="B152" s="126" t="s">
        <v>565</v>
      </c>
      <c r="C152" s="54" t="s">
        <v>576</v>
      </c>
      <c r="D152" s="126" t="s">
        <v>5</v>
      </c>
      <c r="E152" s="238"/>
      <c r="F152" s="55" t="s">
        <v>315</v>
      </c>
      <c r="G152" s="55" t="s">
        <v>83</v>
      </c>
      <c r="H152" s="577" t="s">
        <v>70</v>
      </c>
      <c r="I152" s="230" t="s">
        <v>1054</v>
      </c>
      <c r="J152" s="590" t="s">
        <v>1066</v>
      </c>
      <c r="K152" s="590" t="s">
        <v>1053</v>
      </c>
      <c r="L152" s="230" t="s">
        <v>1055</v>
      </c>
      <c r="M152" s="584">
        <v>7.4871999999999996</v>
      </c>
      <c r="N152" s="516">
        <v>2</v>
      </c>
      <c r="O152" s="520"/>
      <c r="P152" s="520"/>
      <c r="Q152" s="411"/>
      <c r="R152" s="57"/>
      <c r="S152" s="58"/>
      <c r="T152" s="59"/>
      <c r="U152" s="60"/>
      <c r="V152" s="61"/>
      <c r="W152" s="62"/>
      <c r="X152" s="63"/>
      <c r="Y152" s="64"/>
      <c r="Z152" s="65"/>
      <c r="AA152" s="66"/>
      <c r="AB152" s="103"/>
      <c r="AC152" s="103"/>
      <c r="AD152" s="220">
        <f t="shared" si="196"/>
        <v>0</v>
      </c>
      <c r="AE152" s="68">
        <f t="shared" si="198"/>
        <v>0</v>
      </c>
      <c r="AF152" s="69"/>
      <c r="AG152" s="69"/>
      <c r="AH152" s="70"/>
      <c r="AI152" s="69"/>
      <c r="AJ152" s="69"/>
      <c r="AK152" s="69"/>
      <c r="AL152" s="495"/>
      <c r="AM152" s="489"/>
      <c r="AN152" s="69">
        <v>159</v>
      </c>
      <c r="AO152" s="70"/>
      <c r="AP152" s="70"/>
      <c r="AQ152" s="70"/>
      <c r="AR152" s="69">
        <v>129</v>
      </c>
      <c r="AS152" s="69"/>
      <c r="AT152" s="493"/>
      <c r="AU152" s="494"/>
      <c r="AV152" s="490">
        <f t="shared" si="199"/>
        <v>129</v>
      </c>
      <c r="AW152" s="490">
        <f t="shared" si="200"/>
        <v>129</v>
      </c>
      <c r="AX152" s="71"/>
      <c r="AY152" s="72"/>
      <c r="AZ152" s="73"/>
      <c r="BA152" s="74"/>
      <c r="BB152" s="75"/>
      <c r="BC152" s="52">
        <f t="shared" si="201"/>
        <v>0</v>
      </c>
      <c r="BD152" s="51">
        <f t="shared" si="202"/>
        <v>0</v>
      </c>
      <c r="BE152" s="491">
        <f t="shared" si="203"/>
        <v>135.45000000000002</v>
      </c>
      <c r="BF152" s="248"/>
      <c r="BG152" s="217">
        <f t="shared" si="204"/>
        <v>0</v>
      </c>
      <c r="BH152" s="491">
        <f t="shared" si="205"/>
        <v>141.9</v>
      </c>
      <c r="BI152" s="103"/>
      <c r="BJ152" s="51">
        <f t="shared" si="206"/>
        <v>0</v>
      </c>
      <c r="BK152" s="491">
        <f t="shared" si="207"/>
        <v>148.35</v>
      </c>
      <c r="BL152" s="103"/>
      <c r="BM152" s="217">
        <f t="shared" si="208"/>
        <v>0</v>
      </c>
      <c r="BN152" s="491">
        <f t="shared" si="209"/>
        <v>154.79999999999998</v>
      </c>
      <c r="BO152" s="392">
        <f t="shared" si="210"/>
        <v>0</v>
      </c>
      <c r="BP152" s="217">
        <f t="shared" si="211"/>
        <v>0</v>
      </c>
      <c r="BQ152" s="51">
        <f t="shared" si="212"/>
        <v>0</v>
      </c>
      <c r="BR152" s="77">
        <v>470</v>
      </c>
    </row>
    <row r="153" spans="1:70" ht="12.75" customHeight="1" x14ac:dyDescent="0.15">
      <c r="A153" s="51" t="str">
        <f t="shared" si="197"/>
        <v>LA30894</v>
      </c>
      <c r="B153" s="126" t="s">
        <v>565</v>
      </c>
      <c r="C153" s="54" t="s">
        <v>577</v>
      </c>
      <c r="D153" s="126" t="s">
        <v>5</v>
      </c>
      <c r="E153" s="238"/>
      <c r="F153" s="55" t="s">
        <v>315</v>
      </c>
      <c r="G153" s="55" t="s">
        <v>83</v>
      </c>
      <c r="H153" s="577" t="s">
        <v>70</v>
      </c>
      <c r="I153" s="230" t="s">
        <v>1054</v>
      </c>
      <c r="J153" s="590" t="s">
        <v>1066</v>
      </c>
      <c r="K153" s="590" t="s">
        <v>1053</v>
      </c>
      <c r="L153" s="230" t="s">
        <v>1055</v>
      </c>
      <c r="M153" s="584">
        <v>7.6</v>
      </c>
      <c r="N153" s="516">
        <v>2</v>
      </c>
      <c r="O153" s="520"/>
      <c r="P153" s="520"/>
      <c r="Q153" s="411"/>
      <c r="R153" s="57"/>
      <c r="S153" s="58"/>
      <c r="T153" s="59"/>
      <c r="U153" s="60"/>
      <c r="V153" s="61"/>
      <c r="W153" s="62"/>
      <c r="X153" s="63"/>
      <c r="Y153" s="64"/>
      <c r="Z153" s="65"/>
      <c r="AA153" s="66"/>
      <c r="AB153" s="103"/>
      <c r="AC153" s="103"/>
      <c r="AD153" s="220">
        <f t="shared" si="196"/>
        <v>0</v>
      </c>
      <c r="AE153" s="68">
        <f t="shared" si="198"/>
        <v>0</v>
      </c>
      <c r="AF153" s="69"/>
      <c r="AG153" s="69"/>
      <c r="AH153" s="70"/>
      <c r="AI153" s="69"/>
      <c r="AJ153" s="69"/>
      <c r="AK153" s="69"/>
      <c r="AL153" s="495"/>
      <c r="AM153" s="489"/>
      <c r="AN153" s="69">
        <v>154</v>
      </c>
      <c r="AO153" s="70"/>
      <c r="AP153" s="70"/>
      <c r="AQ153" s="70"/>
      <c r="AR153" s="69">
        <v>124</v>
      </c>
      <c r="AS153" s="69"/>
      <c r="AT153" s="493"/>
      <c r="AU153" s="494"/>
      <c r="AV153" s="490">
        <f t="shared" si="199"/>
        <v>124</v>
      </c>
      <c r="AW153" s="490">
        <f t="shared" si="200"/>
        <v>124</v>
      </c>
      <c r="AX153" s="71"/>
      <c r="AY153" s="72"/>
      <c r="AZ153" s="73"/>
      <c r="BA153" s="74"/>
      <c r="BB153" s="75"/>
      <c r="BC153" s="52">
        <f t="shared" si="201"/>
        <v>0</v>
      </c>
      <c r="BD153" s="51">
        <f t="shared" si="202"/>
        <v>0</v>
      </c>
      <c r="BE153" s="491">
        <f t="shared" si="203"/>
        <v>130.20000000000002</v>
      </c>
      <c r="BF153" s="248"/>
      <c r="BG153" s="217">
        <f t="shared" si="204"/>
        <v>0</v>
      </c>
      <c r="BH153" s="491">
        <f t="shared" si="205"/>
        <v>136.4</v>
      </c>
      <c r="BI153" s="103"/>
      <c r="BJ153" s="51">
        <f t="shared" si="206"/>
        <v>0</v>
      </c>
      <c r="BK153" s="491">
        <f t="shared" si="207"/>
        <v>142.6</v>
      </c>
      <c r="BL153" s="103"/>
      <c r="BM153" s="217">
        <f t="shared" si="208"/>
        <v>0</v>
      </c>
      <c r="BN153" s="491">
        <f t="shared" si="209"/>
        <v>148.79999999999998</v>
      </c>
      <c r="BO153" s="392">
        <f t="shared" si="210"/>
        <v>0</v>
      </c>
      <c r="BP153" s="217">
        <f t="shared" si="211"/>
        <v>0</v>
      </c>
      <c r="BQ153" s="51">
        <f t="shared" si="212"/>
        <v>0</v>
      </c>
      <c r="BR153" s="77">
        <v>894</v>
      </c>
    </row>
    <row r="154" spans="1:70" ht="12.75" customHeight="1" x14ac:dyDescent="0.15">
      <c r="A154" s="51" t="str">
        <f t="shared" si="197"/>
        <v>LA31502</v>
      </c>
      <c r="B154" s="126" t="s">
        <v>565</v>
      </c>
      <c r="C154" s="54" t="s">
        <v>578</v>
      </c>
      <c r="D154" s="126" t="s">
        <v>5</v>
      </c>
      <c r="E154" s="238"/>
      <c r="F154" s="55" t="s">
        <v>315</v>
      </c>
      <c r="G154" s="55" t="s">
        <v>83</v>
      </c>
      <c r="H154" s="577" t="s">
        <v>70</v>
      </c>
      <c r="I154" s="230" t="s">
        <v>1054</v>
      </c>
      <c r="J154" s="590" t="s">
        <v>1066</v>
      </c>
      <c r="K154" s="590" t="s">
        <v>1053</v>
      </c>
      <c r="L154" s="230" t="s">
        <v>1055</v>
      </c>
      <c r="M154" s="591">
        <v>6.0449999999999999</v>
      </c>
      <c r="N154" s="516">
        <v>2</v>
      </c>
      <c r="O154" s="520"/>
      <c r="P154" s="520"/>
      <c r="Q154" s="411"/>
      <c r="R154" s="57"/>
      <c r="S154" s="58"/>
      <c r="T154" s="59"/>
      <c r="U154" s="60"/>
      <c r="V154" s="61"/>
      <c r="W154" s="62"/>
      <c r="X154" s="63"/>
      <c r="Y154" s="64"/>
      <c r="Z154" s="65"/>
      <c r="AA154" s="66"/>
      <c r="AB154" s="103"/>
      <c r="AC154" s="103"/>
      <c r="AD154" s="220">
        <f t="shared" si="196"/>
        <v>0</v>
      </c>
      <c r="AE154" s="68">
        <f t="shared" si="198"/>
        <v>0</v>
      </c>
      <c r="AF154" s="69"/>
      <c r="AG154" s="69"/>
      <c r="AH154" s="70"/>
      <c r="AI154" s="69"/>
      <c r="AJ154" s="69"/>
      <c r="AK154" s="69"/>
      <c r="AL154" s="495"/>
      <c r="AM154" s="489"/>
      <c r="AN154" s="69">
        <v>139</v>
      </c>
      <c r="AO154" s="70"/>
      <c r="AP154" s="70"/>
      <c r="AQ154" s="70"/>
      <c r="AR154" s="69">
        <v>114</v>
      </c>
      <c r="AS154" s="69"/>
      <c r="AT154" s="493"/>
      <c r="AU154" s="494"/>
      <c r="AV154" s="490">
        <f t="shared" si="199"/>
        <v>114</v>
      </c>
      <c r="AW154" s="490">
        <f t="shared" si="200"/>
        <v>114</v>
      </c>
      <c r="AX154" s="71"/>
      <c r="AY154" s="72"/>
      <c r="AZ154" s="73"/>
      <c r="BA154" s="74"/>
      <c r="BB154" s="75"/>
      <c r="BC154" s="52">
        <f t="shared" si="201"/>
        <v>0</v>
      </c>
      <c r="BD154" s="51">
        <f t="shared" si="202"/>
        <v>0</v>
      </c>
      <c r="BE154" s="491">
        <f t="shared" si="203"/>
        <v>119.7</v>
      </c>
      <c r="BF154" s="248"/>
      <c r="BG154" s="217">
        <f t="shared" si="204"/>
        <v>0</v>
      </c>
      <c r="BH154" s="491">
        <f t="shared" si="205"/>
        <v>125.4</v>
      </c>
      <c r="BI154" s="103"/>
      <c r="BJ154" s="51">
        <f t="shared" si="206"/>
        <v>0</v>
      </c>
      <c r="BK154" s="491">
        <f t="shared" si="207"/>
        <v>131.1</v>
      </c>
      <c r="BL154" s="103"/>
      <c r="BM154" s="217">
        <f t="shared" si="208"/>
        <v>0</v>
      </c>
      <c r="BN154" s="491">
        <f t="shared" si="209"/>
        <v>136.79999999999998</v>
      </c>
      <c r="BO154" s="392">
        <f t="shared" si="210"/>
        <v>0</v>
      </c>
      <c r="BP154" s="217">
        <f t="shared" si="211"/>
        <v>0</v>
      </c>
      <c r="BQ154" s="51">
        <f t="shared" si="212"/>
        <v>0</v>
      </c>
      <c r="BR154" s="77">
        <v>1502</v>
      </c>
    </row>
    <row r="155" spans="1:70" ht="12.75" customHeight="1" x14ac:dyDescent="0.15">
      <c r="A155" s="51" t="str">
        <f t="shared" si="197"/>
        <v>LA31841</v>
      </c>
      <c r="B155" s="90" t="s">
        <v>565</v>
      </c>
      <c r="C155" s="90" t="s">
        <v>579</v>
      </c>
      <c r="D155" s="90" t="s">
        <v>61</v>
      </c>
      <c r="E155" s="253"/>
      <c r="F155" s="55" t="s">
        <v>321</v>
      </c>
      <c r="G155" s="55" t="s">
        <v>95</v>
      </c>
      <c r="H155" s="577" t="s">
        <v>70</v>
      </c>
      <c r="I155" s="230" t="s">
        <v>1054</v>
      </c>
      <c r="J155" s="590" t="s">
        <v>1066</v>
      </c>
      <c r="K155" s="590" t="s">
        <v>1053</v>
      </c>
      <c r="L155" s="230" t="s">
        <v>1055</v>
      </c>
      <c r="M155" s="591">
        <v>2.1545999999999998</v>
      </c>
      <c r="N155" s="521">
        <v>1</v>
      </c>
      <c r="O155" s="187"/>
      <c r="P155" s="187"/>
      <c r="Q155" s="411"/>
      <c r="R155" s="57"/>
      <c r="S155" s="58"/>
      <c r="T155" s="59"/>
      <c r="U155" s="60"/>
      <c r="V155" s="61"/>
      <c r="W155" s="62"/>
      <c r="X155" s="63"/>
      <c r="Y155" s="64"/>
      <c r="Z155" s="65"/>
      <c r="AA155" s="66"/>
      <c r="AB155" s="103"/>
      <c r="AC155" s="103"/>
      <c r="AD155" s="220">
        <f t="shared" si="196"/>
        <v>0</v>
      </c>
      <c r="AE155" s="68">
        <f t="shared" si="198"/>
        <v>0</v>
      </c>
      <c r="AF155" s="69"/>
      <c r="AG155" s="69"/>
      <c r="AH155" s="70"/>
      <c r="AI155" s="69"/>
      <c r="AJ155" s="69"/>
      <c r="AK155" s="69"/>
      <c r="AL155" s="495"/>
      <c r="AM155" s="489"/>
      <c r="AN155" s="69">
        <v>194</v>
      </c>
      <c r="AO155" s="70"/>
      <c r="AP155" s="70"/>
      <c r="AQ155" s="70"/>
      <c r="AR155" s="69">
        <v>159</v>
      </c>
      <c r="AS155" s="69"/>
      <c r="AT155" s="493"/>
      <c r="AU155" s="494"/>
      <c r="AV155" s="490">
        <f t="shared" si="199"/>
        <v>159</v>
      </c>
      <c r="AW155" s="490">
        <f t="shared" si="200"/>
        <v>159</v>
      </c>
      <c r="AX155" s="71"/>
      <c r="AY155" s="72"/>
      <c r="AZ155" s="73"/>
      <c r="BA155" s="74"/>
      <c r="BB155" s="75"/>
      <c r="BC155" s="52">
        <f t="shared" si="201"/>
        <v>0</v>
      </c>
      <c r="BD155" s="51">
        <f t="shared" si="202"/>
        <v>0</v>
      </c>
      <c r="BE155" s="491">
        <f t="shared" si="203"/>
        <v>166.95000000000002</v>
      </c>
      <c r="BF155" s="248"/>
      <c r="BG155" s="217">
        <f t="shared" si="204"/>
        <v>0</v>
      </c>
      <c r="BH155" s="491">
        <f t="shared" si="205"/>
        <v>174.9</v>
      </c>
      <c r="BI155" s="395"/>
      <c r="BJ155" s="51">
        <f t="shared" si="206"/>
        <v>0</v>
      </c>
      <c r="BK155" s="491">
        <f t="shared" si="207"/>
        <v>182.85</v>
      </c>
      <c r="BL155" s="395"/>
      <c r="BM155" s="217">
        <f t="shared" si="208"/>
        <v>0</v>
      </c>
      <c r="BN155" s="491">
        <f t="shared" si="209"/>
        <v>190.79999999999998</v>
      </c>
      <c r="BO155" s="392">
        <f t="shared" si="210"/>
        <v>0</v>
      </c>
      <c r="BP155" s="217">
        <f t="shared" si="211"/>
        <v>0</v>
      </c>
      <c r="BQ155" s="51">
        <f t="shared" si="212"/>
        <v>0</v>
      </c>
      <c r="BR155" s="77">
        <v>1841</v>
      </c>
    </row>
    <row r="156" spans="1:70" ht="12.75" customHeight="1" x14ac:dyDescent="0.15">
      <c r="A156" s="51" t="str">
        <f t="shared" si="197"/>
        <v>LA31846</v>
      </c>
      <c r="B156" s="90" t="s">
        <v>565</v>
      </c>
      <c r="C156" s="90" t="s">
        <v>580</v>
      </c>
      <c r="D156" s="90" t="s">
        <v>61</v>
      </c>
      <c r="E156" s="253"/>
      <c r="F156" s="55" t="s">
        <v>321</v>
      </c>
      <c r="G156" s="55" t="s">
        <v>95</v>
      </c>
      <c r="H156" s="577" t="s">
        <v>70</v>
      </c>
      <c r="I156" s="230" t="s">
        <v>1054</v>
      </c>
      <c r="J156" s="590" t="s">
        <v>1066</v>
      </c>
      <c r="K156" s="590" t="s">
        <v>1053</v>
      </c>
      <c r="L156" s="230" t="s">
        <v>1055</v>
      </c>
      <c r="M156" s="591">
        <v>2.1545999999999998</v>
      </c>
      <c r="N156" s="521">
        <v>1</v>
      </c>
      <c r="O156" s="187"/>
      <c r="P156" s="187"/>
      <c r="Q156" s="411"/>
      <c r="R156" s="57"/>
      <c r="S156" s="58"/>
      <c r="T156" s="59"/>
      <c r="U156" s="60"/>
      <c r="V156" s="61"/>
      <c r="W156" s="62"/>
      <c r="X156" s="63"/>
      <c r="Y156" s="64"/>
      <c r="Z156" s="65"/>
      <c r="AA156" s="66"/>
      <c r="AB156" s="103"/>
      <c r="AC156" s="103"/>
      <c r="AD156" s="220">
        <f t="shared" si="196"/>
        <v>0</v>
      </c>
      <c r="AE156" s="68">
        <f t="shared" si="198"/>
        <v>0</v>
      </c>
      <c r="AF156" s="69"/>
      <c r="AG156" s="69"/>
      <c r="AH156" s="70"/>
      <c r="AI156" s="69"/>
      <c r="AJ156" s="69"/>
      <c r="AK156" s="69"/>
      <c r="AL156" s="495"/>
      <c r="AM156" s="489"/>
      <c r="AN156" s="69">
        <v>194</v>
      </c>
      <c r="AO156" s="70"/>
      <c r="AP156" s="70"/>
      <c r="AQ156" s="70"/>
      <c r="AR156" s="69">
        <v>159</v>
      </c>
      <c r="AS156" s="69"/>
      <c r="AT156" s="493"/>
      <c r="AU156" s="494"/>
      <c r="AV156" s="490">
        <f t="shared" si="199"/>
        <v>159</v>
      </c>
      <c r="AW156" s="490">
        <f t="shared" si="200"/>
        <v>159</v>
      </c>
      <c r="AX156" s="71"/>
      <c r="AY156" s="72"/>
      <c r="AZ156" s="73"/>
      <c r="BA156" s="74"/>
      <c r="BB156" s="75"/>
      <c r="BC156" s="52">
        <f t="shared" si="201"/>
        <v>0</v>
      </c>
      <c r="BD156" s="51">
        <f t="shared" si="202"/>
        <v>0</v>
      </c>
      <c r="BE156" s="491">
        <f t="shared" si="203"/>
        <v>166.95000000000002</v>
      </c>
      <c r="BF156" s="248"/>
      <c r="BG156" s="217">
        <f t="shared" si="204"/>
        <v>0</v>
      </c>
      <c r="BH156" s="491">
        <f t="shared" si="205"/>
        <v>174.9</v>
      </c>
      <c r="BI156" s="395"/>
      <c r="BJ156" s="51">
        <f t="shared" si="206"/>
        <v>0</v>
      </c>
      <c r="BK156" s="491">
        <f t="shared" si="207"/>
        <v>182.85</v>
      </c>
      <c r="BL156" s="395"/>
      <c r="BM156" s="217">
        <f t="shared" si="208"/>
        <v>0</v>
      </c>
      <c r="BN156" s="491">
        <f t="shared" si="209"/>
        <v>190.79999999999998</v>
      </c>
      <c r="BO156" s="392">
        <f t="shared" si="210"/>
        <v>0</v>
      </c>
      <c r="BP156" s="217">
        <f t="shared" si="211"/>
        <v>0</v>
      </c>
      <c r="BQ156" s="51">
        <f t="shared" si="212"/>
        <v>0</v>
      </c>
      <c r="BR156" s="77">
        <v>1846</v>
      </c>
    </row>
    <row r="157" spans="1:70" ht="12.75" customHeight="1" x14ac:dyDescent="0.15">
      <c r="A157" s="51" t="str">
        <f t="shared" si="197"/>
        <v>LA31501</v>
      </c>
      <c r="B157" s="126" t="s">
        <v>565</v>
      </c>
      <c r="C157" s="54" t="s">
        <v>684</v>
      </c>
      <c r="D157" s="126" t="s">
        <v>5</v>
      </c>
      <c r="E157" s="238"/>
      <c r="F157" s="129" t="s">
        <v>355</v>
      </c>
      <c r="G157" s="356" t="s">
        <v>89</v>
      </c>
      <c r="H157" s="577" t="s">
        <v>70</v>
      </c>
      <c r="I157" s="230" t="s">
        <v>1054</v>
      </c>
      <c r="J157" s="590" t="s">
        <v>1066</v>
      </c>
      <c r="K157" s="590" t="s">
        <v>1053</v>
      </c>
      <c r="L157" s="230" t="s">
        <v>1055</v>
      </c>
      <c r="M157" s="584">
        <v>0.67400000000000004</v>
      </c>
      <c r="N157" s="415">
        <v>10</v>
      </c>
      <c r="O157" s="519"/>
      <c r="P157" s="519"/>
      <c r="Q157" s="411"/>
      <c r="R157" s="57"/>
      <c r="S157" s="58"/>
      <c r="T157" s="59"/>
      <c r="U157" s="60"/>
      <c r="V157" s="61"/>
      <c r="W157" s="62"/>
      <c r="X157" s="63"/>
      <c r="Y157" s="64"/>
      <c r="Z157" s="65"/>
      <c r="AA157" s="66"/>
      <c r="AB157" s="103"/>
      <c r="AC157" s="103"/>
      <c r="AD157" s="220">
        <f t="shared" si="196"/>
        <v>0</v>
      </c>
      <c r="AE157" s="68">
        <f t="shared" si="198"/>
        <v>0</v>
      </c>
      <c r="AF157" s="69"/>
      <c r="AG157" s="69"/>
      <c r="AH157" s="70"/>
      <c r="AI157" s="69"/>
      <c r="AJ157" s="69"/>
      <c r="AK157" s="69"/>
      <c r="AL157" s="495"/>
      <c r="AM157" s="489"/>
      <c r="AN157" s="69">
        <v>109</v>
      </c>
      <c r="AO157" s="70"/>
      <c r="AP157" s="70"/>
      <c r="AQ157" s="70"/>
      <c r="AR157" s="69">
        <v>89</v>
      </c>
      <c r="AS157" s="69"/>
      <c r="AT157" s="493"/>
      <c r="AU157" s="494"/>
      <c r="AV157" s="490">
        <f t="shared" si="199"/>
        <v>89</v>
      </c>
      <c r="AW157" s="490">
        <f t="shared" si="200"/>
        <v>89</v>
      </c>
      <c r="AX157" s="71"/>
      <c r="AY157" s="72"/>
      <c r="AZ157" s="73"/>
      <c r="BA157" s="74"/>
      <c r="BB157" s="75"/>
      <c r="BC157" s="52">
        <f t="shared" si="201"/>
        <v>0</v>
      </c>
      <c r="BD157" s="51">
        <f t="shared" si="202"/>
        <v>0</v>
      </c>
      <c r="BE157" s="491">
        <f t="shared" si="203"/>
        <v>93.45</v>
      </c>
      <c r="BF157" s="248"/>
      <c r="BG157" s="217">
        <f t="shared" si="204"/>
        <v>0</v>
      </c>
      <c r="BH157" s="491">
        <f t="shared" si="205"/>
        <v>97.9</v>
      </c>
      <c r="BI157" s="103"/>
      <c r="BJ157" s="51">
        <f t="shared" si="206"/>
        <v>0</v>
      </c>
      <c r="BK157" s="491">
        <f t="shared" si="207"/>
        <v>102.35</v>
      </c>
      <c r="BL157" s="103"/>
      <c r="BM157" s="217">
        <f t="shared" si="208"/>
        <v>0</v>
      </c>
      <c r="BN157" s="491">
        <f t="shared" si="209"/>
        <v>106.8</v>
      </c>
      <c r="BO157" s="392">
        <f t="shared" si="210"/>
        <v>0</v>
      </c>
      <c r="BP157" s="217">
        <f t="shared" si="211"/>
        <v>0</v>
      </c>
      <c r="BQ157" s="51">
        <f t="shared" si="212"/>
        <v>0</v>
      </c>
      <c r="BR157" s="77">
        <v>1501</v>
      </c>
    </row>
    <row r="158" spans="1:70" ht="12" customHeight="1" x14ac:dyDescent="0.15">
      <c r="A158" s="51" t="str">
        <f t="shared" si="197"/>
        <v>LA32473</v>
      </c>
      <c r="B158" s="90" t="s">
        <v>565</v>
      </c>
      <c r="C158" s="90" t="s">
        <v>872</v>
      </c>
      <c r="D158" s="90" t="s">
        <v>61</v>
      </c>
      <c r="E158" s="413"/>
      <c r="F158" s="55"/>
      <c r="G158" s="596" t="s">
        <v>1161</v>
      </c>
      <c r="H158" s="577"/>
      <c r="I158" s="230" t="s">
        <v>1054</v>
      </c>
      <c r="J158" s="590" t="s">
        <v>1066</v>
      </c>
      <c r="K158" s="590" t="s">
        <v>1053</v>
      </c>
      <c r="L158" s="230" t="s">
        <v>1055</v>
      </c>
      <c r="M158" s="591">
        <v>2.7</v>
      </c>
      <c r="N158" s="521">
        <v>1</v>
      </c>
      <c r="O158" s="187"/>
      <c r="P158" s="187"/>
      <c r="Q158" s="411"/>
      <c r="R158" s="57"/>
      <c r="S158" s="58"/>
      <c r="T158" s="59"/>
      <c r="U158" s="60"/>
      <c r="V158" s="61"/>
      <c r="W158" s="62"/>
      <c r="X158" s="63"/>
      <c r="Y158" s="64"/>
      <c r="Z158" s="65"/>
      <c r="AA158" s="66"/>
      <c r="AB158" s="103"/>
      <c r="AC158" s="103"/>
      <c r="AD158" s="220">
        <f t="shared" si="196"/>
        <v>0</v>
      </c>
      <c r="AE158" s="68">
        <f t="shared" si="198"/>
        <v>0</v>
      </c>
      <c r="AF158" s="69"/>
      <c r="AG158" s="69"/>
      <c r="AH158" s="70"/>
      <c r="AI158" s="69"/>
      <c r="AJ158" s="69"/>
      <c r="AK158" s="69"/>
      <c r="AL158" s="495"/>
      <c r="AM158" s="489"/>
      <c r="AN158" s="69">
        <v>304</v>
      </c>
      <c r="AO158" s="70"/>
      <c r="AP158" s="70"/>
      <c r="AQ158" s="70"/>
      <c r="AR158" s="69">
        <v>249</v>
      </c>
      <c r="AS158" s="69"/>
      <c r="AT158" s="493"/>
      <c r="AU158" s="494"/>
      <c r="AV158" s="490">
        <f t="shared" si="199"/>
        <v>249</v>
      </c>
      <c r="AW158" s="490">
        <f t="shared" si="200"/>
        <v>249</v>
      </c>
      <c r="AX158" s="71"/>
      <c r="AY158" s="72"/>
      <c r="AZ158" s="73"/>
      <c r="BA158" s="74"/>
      <c r="BB158" s="75"/>
      <c r="BC158" s="52">
        <f t="shared" si="201"/>
        <v>0</v>
      </c>
      <c r="BD158" s="51">
        <f t="shared" si="202"/>
        <v>0</v>
      </c>
      <c r="BE158" s="491">
        <f t="shared" si="203"/>
        <v>261.45</v>
      </c>
      <c r="BF158" s="248"/>
      <c r="BG158" s="217">
        <f t="shared" si="204"/>
        <v>0</v>
      </c>
      <c r="BH158" s="491">
        <f t="shared" si="205"/>
        <v>273.90000000000003</v>
      </c>
      <c r="BI158" s="395"/>
      <c r="BJ158" s="51">
        <f t="shared" si="206"/>
        <v>0</v>
      </c>
      <c r="BK158" s="491">
        <f t="shared" si="207"/>
        <v>286.34999999999997</v>
      </c>
      <c r="BL158" s="395"/>
      <c r="BM158" s="217">
        <f t="shared" si="208"/>
        <v>0</v>
      </c>
      <c r="BN158" s="491">
        <f t="shared" si="209"/>
        <v>298.8</v>
      </c>
      <c r="BO158" s="392">
        <f t="shared" si="210"/>
        <v>0</v>
      </c>
      <c r="BP158" s="217">
        <f t="shared" si="211"/>
        <v>0</v>
      </c>
      <c r="BQ158" s="51">
        <f t="shared" si="212"/>
        <v>0</v>
      </c>
      <c r="BR158" s="77">
        <v>2473</v>
      </c>
    </row>
    <row r="159" spans="1:70" ht="12.75" customHeight="1" x14ac:dyDescent="0.15">
      <c r="A159" s="51" t="str">
        <f t="shared" si="197"/>
        <v>LA32474</v>
      </c>
      <c r="B159" s="90" t="s">
        <v>565</v>
      </c>
      <c r="C159" s="90" t="s">
        <v>873</v>
      </c>
      <c r="D159" s="90" t="s">
        <v>61</v>
      </c>
      <c r="E159" s="413"/>
      <c r="F159" s="55"/>
      <c r="G159" s="596" t="s">
        <v>1162</v>
      </c>
      <c r="H159" s="577"/>
      <c r="I159" s="230" t="s">
        <v>1054</v>
      </c>
      <c r="J159" s="590" t="s">
        <v>1066</v>
      </c>
      <c r="K159" s="590" t="s">
        <v>1053</v>
      </c>
      <c r="L159" s="230" t="s">
        <v>1055</v>
      </c>
      <c r="M159" s="591">
        <v>2.7</v>
      </c>
      <c r="N159" s="521">
        <v>1</v>
      </c>
      <c r="O159" s="187"/>
      <c r="P159" s="187"/>
      <c r="Q159" s="411"/>
      <c r="R159" s="57"/>
      <c r="S159" s="58"/>
      <c r="T159" s="59"/>
      <c r="U159" s="60"/>
      <c r="V159" s="61"/>
      <c r="W159" s="62"/>
      <c r="X159" s="63"/>
      <c r="Y159" s="64"/>
      <c r="Z159" s="65"/>
      <c r="AA159" s="66"/>
      <c r="AB159" s="103"/>
      <c r="AC159" s="103"/>
      <c r="AD159" s="220">
        <f t="shared" si="196"/>
        <v>0</v>
      </c>
      <c r="AE159" s="68">
        <f t="shared" si="198"/>
        <v>0</v>
      </c>
      <c r="AF159" s="69"/>
      <c r="AG159" s="69"/>
      <c r="AH159" s="70"/>
      <c r="AI159" s="69"/>
      <c r="AJ159" s="69"/>
      <c r="AK159" s="69"/>
      <c r="AL159" s="495"/>
      <c r="AM159" s="489"/>
      <c r="AN159" s="69">
        <v>304</v>
      </c>
      <c r="AO159" s="70"/>
      <c r="AP159" s="70"/>
      <c r="AQ159" s="70"/>
      <c r="AR159" s="69">
        <v>249</v>
      </c>
      <c r="AS159" s="69"/>
      <c r="AT159" s="493"/>
      <c r="AU159" s="494"/>
      <c r="AV159" s="490">
        <f t="shared" si="199"/>
        <v>249</v>
      </c>
      <c r="AW159" s="490">
        <f t="shared" si="200"/>
        <v>249</v>
      </c>
      <c r="AX159" s="71"/>
      <c r="AY159" s="72"/>
      <c r="AZ159" s="73"/>
      <c r="BA159" s="74"/>
      <c r="BB159" s="75"/>
      <c r="BC159" s="52">
        <f t="shared" si="201"/>
        <v>0</v>
      </c>
      <c r="BD159" s="51">
        <f t="shared" si="202"/>
        <v>0</v>
      </c>
      <c r="BE159" s="491">
        <f t="shared" si="203"/>
        <v>261.45</v>
      </c>
      <c r="BF159" s="248"/>
      <c r="BG159" s="217">
        <f t="shared" si="204"/>
        <v>0</v>
      </c>
      <c r="BH159" s="491">
        <f t="shared" si="205"/>
        <v>273.90000000000003</v>
      </c>
      <c r="BI159" s="395"/>
      <c r="BJ159" s="51">
        <f t="shared" si="206"/>
        <v>0</v>
      </c>
      <c r="BK159" s="491">
        <f t="shared" si="207"/>
        <v>286.34999999999997</v>
      </c>
      <c r="BL159" s="395"/>
      <c r="BM159" s="217">
        <f t="shared" si="208"/>
        <v>0</v>
      </c>
      <c r="BN159" s="491">
        <f t="shared" si="209"/>
        <v>298.8</v>
      </c>
      <c r="BO159" s="392">
        <f t="shared" si="210"/>
        <v>0</v>
      </c>
      <c r="BP159" s="217">
        <f t="shared" si="211"/>
        <v>0</v>
      </c>
      <c r="BQ159" s="51">
        <f t="shared" si="212"/>
        <v>0</v>
      </c>
      <c r="BR159" s="77">
        <v>2474</v>
      </c>
    </row>
    <row r="160" spans="1:70" ht="12" customHeight="1" x14ac:dyDescent="0.15">
      <c r="A160" s="51" t="str">
        <f t="shared" si="197"/>
        <v>LA32475</v>
      </c>
      <c r="B160" s="90" t="s">
        <v>565</v>
      </c>
      <c r="C160" s="90" t="s">
        <v>874</v>
      </c>
      <c r="D160" s="90" t="s">
        <v>61</v>
      </c>
      <c r="E160" s="413"/>
      <c r="F160" s="55"/>
      <c r="G160" s="596" t="s">
        <v>1163</v>
      </c>
      <c r="H160" s="577"/>
      <c r="I160" s="230" t="s">
        <v>1054</v>
      </c>
      <c r="J160" s="590" t="s">
        <v>1066</v>
      </c>
      <c r="K160" s="590" t="s">
        <v>1053</v>
      </c>
      <c r="L160" s="230" t="s">
        <v>1055</v>
      </c>
      <c r="M160" s="591">
        <v>2.7</v>
      </c>
      <c r="N160" s="521">
        <v>1</v>
      </c>
      <c r="O160" s="187"/>
      <c r="P160" s="187"/>
      <c r="Q160" s="411"/>
      <c r="R160" s="57"/>
      <c r="S160" s="58"/>
      <c r="T160" s="59"/>
      <c r="U160" s="60"/>
      <c r="V160" s="61"/>
      <c r="W160" s="62"/>
      <c r="X160" s="63"/>
      <c r="Y160" s="64"/>
      <c r="Z160" s="65"/>
      <c r="AA160" s="66"/>
      <c r="AB160" s="103"/>
      <c r="AC160" s="103"/>
      <c r="AD160" s="220">
        <f t="shared" si="196"/>
        <v>0</v>
      </c>
      <c r="AE160" s="68">
        <f t="shared" si="198"/>
        <v>0</v>
      </c>
      <c r="AF160" s="69"/>
      <c r="AG160" s="69"/>
      <c r="AH160" s="70"/>
      <c r="AI160" s="69"/>
      <c r="AJ160" s="69"/>
      <c r="AK160" s="69"/>
      <c r="AL160" s="495"/>
      <c r="AM160" s="489"/>
      <c r="AN160" s="69">
        <v>304</v>
      </c>
      <c r="AO160" s="70"/>
      <c r="AP160" s="70"/>
      <c r="AQ160" s="70"/>
      <c r="AR160" s="69">
        <v>249</v>
      </c>
      <c r="AS160" s="69"/>
      <c r="AT160" s="493"/>
      <c r="AU160" s="494"/>
      <c r="AV160" s="490">
        <f t="shared" si="199"/>
        <v>249</v>
      </c>
      <c r="AW160" s="490">
        <f t="shared" si="200"/>
        <v>249</v>
      </c>
      <c r="AX160" s="71"/>
      <c r="AY160" s="72"/>
      <c r="AZ160" s="73"/>
      <c r="BA160" s="74"/>
      <c r="BB160" s="75"/>
      <c r="BC160" s="52">
        <f t="shared" si="201"/>
        <v>0</v>
      </c>
      <c r="BD160" s="51">
        <f t="shared" si="202"/>
        <v>0</v>
      </c>
      <c r="BE160" s="491">
        <f t="shared" si="203"/>
        <v>261.45</v>
      </c>
      <c r="BF160" s="248"/>
      <c r="BG160" s="217">
        <f t="shared" si="204"/>
        <v>0</v>
      </c>
      <c r="BH160" s="491">
        <f t="shared" si="205"/>
        <v>273.90000000000003</v>
      </c>
      <c r="BI160" s="395"/>
      <c r="BJ160" s="51">
        <f t="shared" si="206"/>
        <v>0</v>
      </c>
      <c r="BK160" s="491">
        <f t="shared" si="207"/>
        <v>286.34999999999997</v>
      </c>
      <c r="BL160" s="395"/>
      <c r="BM160" s="217">
        <f t="shared" si="208"/>
        <v>0</v>
      </c>
      <c r="BN160" s="491">
        <f t="shared" si="209"/>
        <v>298.8</v>
      </c>
      <c r="BO160" s="392">
        <f t="shared" si="210"/>
        <v>0</v>
      </c>
      <c r="BP160" s="217">
        <f t="shared" si="211"/>
        <v>0</v>
      </c>
      <c r="BQ160" s="51">
        <f t="shared" si="212"/>
        <v>0</v>
      </c>
      <c r="BR160" s="77">
        <v>2475</v>
      </c>
    </row>
    <row r="161" spans="1:70" ht="12.75" customHeight="1" x14ac:dyDescent="0.15">
      <c r="A161" s="51" t="str">
        <f t="shared" si="197"/>
        <v>LA32476</v>
      </c>
      <c r="B161" s="90" t="s">
        <v>565</v>
      </c>
      <c r="C161" s="90" t="s">
        <v>875</v>
      </c>
      <c r="D161" s="90" t="s">
        <v>61</v>
      </c>
      <c r="E161" s="413"/>
      <c r="F161" s="55"/>
      <c r="G161" s="596" t="s">
        <v>1164</v>
      </c>
      <c r="H161" s="577"/>
      <c r="I161" s="230" t="s">
        <v>1054</v>
      </c>
      <c r="J161" s="590" t="s">
        <v>1066</v>
      </c>
      <c r="K161" s="590" t="s">
        <v>1053</v>
      </c>
      <c r="L161" s="230" t="s">
        <v>1055</v>
      </c>
      <c r="M161" s="591">
        <v>2.7</v>
      </c>
      <c r="N161" s="521">
        <v>1</v>
      </c>
      <c r="O161" s="187"/>
      <c r="P161" s="187"/>
      <c r="Q161" s="411"/>
      <c r="R161" s="57"/>
      <c r="S161" s="58"/>
      <c r="T161" s="59"/>
      <c r="U161" s="60"/>
      <c r="V161" s="61"/>
      <c r="W161" s="62"/>
      <c r="X161" s="63"/>
      <c r="Y161" s="64"/>
      <c r="Z161" s="65"/>
      <c r="AA161" s="66"/>
      <c r="AB161" s="103"/>
      <c r="AC161" s="103"/>
      <c r="AD161" s="220">
        <f t="shared" si="196"/>
        <v>0</v>
      </c>
      <c r="AE161" s="68">
        <f t="shared" si="198"/>
        <v>0</v>
      </c>
      <c r="AF161" s="69"/>
      <c r="AG161" s="69"/>
      <c r="AH161" s="70"/>
      <c r="AI161" s="69"/>
      <c r="AJ161" s="69"/>
      <c r="AK161" s="69"/>
      <c r="AL161" s="495"/>
      <c r="AM161" s="489"/>
      <c r="AN161" s="69">
        <v>319</v>
      </c>
      <c r="AO161" s="70"/>
      <c r="AP161" s="70"/>
      <c r="AQ161" s="70"/>
      <c r="AR161" s="69">
        <v>259</v>
      </c>
      <c r="AS161" s="69"/>
      <c r="AT161" s="493"/>
      <c r="AU161" s="494"/>
      <c r="AV161" s="490">
        <f t="shared" si="199"/>
        <v>259</v>
      </c>
      <c r="AW161" s="490">
        <f t="shared" si="200"/>
        <v>259</v>
      </c>
      <c r="AX161" s="71"/>
      <c r="AY161" s="72"/>
      <c r="AZ161" s="73"/>
      <c r="BA161" s="74"/>
      <c r="BB161" s="75"/>
      <c r="BC161" s="52">
        <f t="shared" si="201"/>
        <v>0</v>
      </c>
      <c r="BD161" s="51">
        <f t="shared" si="202"/>
        <v>0</v>
      </c>
      <c r="BE161" s="491">
        <f t="shared" si="203"/>
        <v>271.95</v>
      </c>
      <c r="BF161" s="248"/>
      <c r="BG161" s="217">
        <f t="shared" si="204"/>
        <v>0</v>
      </c>
      <c r="BH161" s="491">
        <f t="shared" si="205"/>
        <v>284.90000000000003</v>
      </c>
      <c r="BI161" s="395"/>
      <c r="BJ161" s="51">
        <f t="shared" si="206"/>
        <v>0</v>
      </c>
      <c r="BK161" s="491">
        <f t="shared" si="207"/>
        <v>297.84999999999997</v>
      </c>
      <c r="BL161" s="395"/>
      <c r="BM161" s="217">
        <f t="shared" si="208"/>
        <v>0</v>
      </c>
      <c r="BN161" s="491">
        <f t="shared" si="209"/>
        <v>310.8</v>
      </c>
      <c r="BO161" s="392">
        <f t="shared" si="210"/>
        <v>0</v>
      </c>
      <c r="BP161" s="217">
        <f t="shared" si="211"/>
        <v>0</v>
      </c>
      <c r="BQ161" s="51">
        <f t="shared" si="212"/>
        <v>0</v>
      </c>
      <c r="BR161" s="77">
        <v>2476</v>
      </c>
    </row>
    <row r="162" spans="1:70" ht="12" customHeight="1" x14ac:dyDescent="0.15">
      <c r="A162" s="51" t="str">
        <f t="shared" si="197"/>
        <v>LA32477</v>
      </c>
      <c r="B162" s="90" t="s">
        <v>565</v>
      </c>
      <c r="C162" s="90" t="s">
        <v>876</v>
      </c>
      <c r="D162" s="90" t="s">
        <v>61</v>
      </c>
      <c r="E162" s="413"/>
      <c r="F162" s="55"/>
      <c r="G162" s="596" t="s">
        <v>1165</v>
      </c>
      <c r="H162" s="577"/>
      <c r="I162" s="230" t="s">
        <v>1054</v>
      </c>
      <c r="J162" s="590" t="s">
        <v>1066</v>
      </c>
      <c r="K162" s="590" t="s">
        <v>1053</v>
      </c>
      <c r="L162" s="230" t="s">
        <v>1055</v>
      </c>
      <c r="M162" s="591">
        <v>2.7</v>
      </c>
      <c r="N162" s="521">
        <v>1</v>
      </c>
      <c r="O162" s="187"/>
      <c r="P162" s="187"/>
      <c r="Q162" s="411"/>
      <c r="R162" s="57"/>
      <c r="S162" s="58"/>
      <c r="T162" s="59"/>
      <c r="U162" s="60"/>
      <c r="V162" s="61"/>
      <c r="W162" s="62"/>
      <c r="X162" s="63"/>
      <c r="Y162" s="64"/>
      <c r="Z162" s="65"/>
      <c r="AA162" s="66"/>
      <c r="AB162" s="103"/>
      <c r="AC162" s="103"/>
      <c r="AD162" s="220">
        <f t="shared" si="196"/>
        <v>0</v>
      </c>
      <c r="AE162" s="68">
        <f t="shared" si="198"/>
        <v>0</v>
      </c>
      <c r="AF162" s="69"/>
      <c r="AG162" s="69"/>
      <c r="AH162" s="70"/>
      <c r="AI162" s="69"/>
      <c r="AJ162" s="69"/>
      <c r="AK162" s="69"/>
      <c r="AL162" s="495"/>
      <c r="AM162" s="489"/>
      <c r="AN162" s="69">
        <v>319</v>
      </c>
      <c r="AO162" s="70"/>
      <c r="AP162" s="70"/>
      <c r="AQ162" s="70"/>
      <c r="AR162" s="69">
        <v>259</v>
      </c>
      <c r="AS162" s="69"/>
      <c r="AT162" s="493"/>
      <c r="AU162" s="494"/>
      <c r="AV162" s="490">
        <f t="shared" si="199"/>
        <v>259</v>
      </c>
      <c r="AW162" s="490">
        <f t="shared" si="200"/>
        <v>259</v>
      </c>
      <c r="AX162" s="71"/>
      <c r="AY162" s="72"/>
      <c r="AZ162" s="73"/>
      <c r="BA162" s="74"/>
      <c r="BB162" s="75"/>
      <c r="BC162" s="52">
        <f t="shared" si="201"/>
        <v>0</v>
      </c>
      <c r="BD162" s="51">
        <f t="shared" si="202"/>
        <v>0</v>
      </c>
      <c r="BE162" s="491">
        <f t="shared" si="203"/>
        <v>271.95</v>
      </c>
      <c r="BF162" s="248"/>
      <c r="BG162" s="217">
        <f t="shared" si="204"/>
        <v>0</v>
      </c>
      <c r="BH162" s="491">
        <f t="shared" si="205"/>
        <v>284.90000000000003</v>
      </c>
      <c r="BI162" s="395"/>
      <c r="BJ162" s="51">
        <f t="shared" si="206"/>
        <v>0</v>
      </c>
      <c r="BK162" s="491">
        <f t="shared" si="207"/>
        <v>297.84999999999997</v>
      </c>
      <c r="BL162" s="395"/>
      <c r="BM162" s="217">
        <f t="shared" si="208"/>
        <v>0</v>
      </c>
      <c r="BN162" s="491">
        <f t="shared" si="209"/>
        <v>310.8</v>
      </c>
      <c r="BO162" s="392">
        <f t="shared" si="210"/>
        <v>0</v>
      </c>
      <c r="BP162" s="217">
        <f t="shared" si="211"/>
        <v>0</v>
      </c>
      <c r="BQ162" s="51">
        <f t="shared" si="212"/>
        <v>0</v>
      </c>
      <c r="BR162" s="77">
        <v>2477</v>
      </c>
    </row>
    <row r="163" spans="1:70" ht="12.75" customHeight="1" x14ac:dyDescent="0.15">
      <c r="A163" s="51" t="str">
        <f t="shared" si="197"/>
        <v>LA32478</v>
      </c>
      <c r="B163" s="90" t="s">
        <v>565</v>
      </c>
      <c r="C163" s="90" t="s">
        <v>877</v>
      </c>
      <c r="D163" s="90" t="s">
        <v>61</v>
      </c>
      <c r="E163" s="413"/>
      <c r="F163" s="55"/>
      <c r="G163" s="596" t="s">
        <v>1166</v>
      </c>
      <c r="H163" s="577"/>
      <c r="I163" s="230" t="s">
        <v>1054</v>
      </c>
      <c r="J163" s="590" t="s">
        <v>1066</v>
      </c>
      <c r="K163" s="590" t="s">
        <v>1053</v>
      </c>
      <c r="L163" s="230" t="s">
        <v>1055</v>
      </c>
      <c r="M163" s="591">
        <v>2.7</v>
      </c>
      <c r="N163" s="521">
        <v>1</v>
      </c>
      <c r="O163" s="187"/>
      <c r="P163" s="187"/>
      <c r="Q163" s="411"/>
      <c r="R163" s="57"/>
      <c r="S163" s="58"/>
      <c r="T163" s="59"/>
      <c r="U163" s="60"/>
      <c r="V163" s="61"/>
      <c r="W163" s="62"/>
      <c r="X163" s="63"/>
      <c r="Y163" s="64"/>
      <c r="Z163" s="65"/>
      <c r="AA163" s="66"/>
      <c r="AB163" s="103"/>
      <c r="AC163" s="103"/>
      <c r="AD163" s="220">
        <f t="shared" si="196"/>
        <v>0</v>
      </c>
      <c r="AE163" s="68">
        <f t="shared" si="198"/>
        <v>0</v>
      </c>
      <c r="AF163" s="69"/>
      <c r="AG163" s="69"/>
      <c r="AH163" s="70"/>
      <c r="AI163" s="69"/>
      <c r="AJ163" s="69"/>
      <c r="AK163" s="69"/>
      <c r="AL163" s="495"/>
      <c r="AM163" s="489"/>
      <c r="AN163" s="69">
        <v>324</v>
      </c>
      <c r="AO163" s="70"/>
      <c r="AP163" s="70"/>
      <c r="AQ163" s="70"/>
      <c r="AR163" s="69">
        <v>264</v>
      </c>
      <c r="AS163" s="69"/>
      <c r="AT163" s="493"/>
      <c r="AU163" s="494"/>
      <c r="AV163" s="490">
        <f t="shared" si="199"/>
        <v>264</v>
      </c>
      <c r="AW163" s="490">
        <f t="shared" si="200"/>
        <v>264</v>
      </c>
      <c r="AX163" s="71"/>
      <c r="AY163" s="72"/>
      <c r="AZ163" s="73"/>
      <c r="BA163" s="74"/>
      <c r="BB163" s="75"/>
      <c r="BC163" s="52">
        <f t="shared" si="201"/>
        <v>0</v>
      </c>
      <c r="BD163" s="51">
        <f t="shared" si="202"/>
        <v>0</v>
      </c>
      <c r="BE163" s="491">
        <f t="shared" si="203"/>
        <v>277.2</v>
      </c>
      <c r="BF163" s="248"/>
      <c r="BG163" s="217">
        <f t="shared" si="204"/>
        <v>0</v>
      </c>
      <c r="BH163" s="491">
        <f t="shared" si="205"/>
        <v>290.40000000000003</v>
      </c>
      <c r="BI163" s="395"/>
      <c r="BJ163" s="51">
        <f t="shared" si="206"/>
        <v>0</v>
      </c>
      <c r="BK163" s="491">
        <f t="shared" si="207"/>
        <v>303.59999999999997</v>
      </c>
      <c r="BL163" s="395"/>
      <c r="BM163" s="217">
        <f t="shared" si="208"/>
        <v>0</v>
      </c>
      <c r="BN163" s="491">
        <f t="shared" si="209"/>
        <v>316.8</v>
      </c>
      <c r="BO163" s="392">
        <f t="shared" si="210"/>
        <v>0</v>
      </c>
      <c r="BP163" s="217">
        <f t="shared" si="211"/>
        <v>0</v>
      </c>
      <c r="BQ163" s="51">
        <f t="shared" si="212"/>
        <v>0</v>
      </c>
      <c r="BR163" s="77">
        <v>2478</v>
      </c>
    </row>
    <row r="164" spans="1:70" ht="12" customHeight="1" x14ac:dyDescent="0.15">
      <c r="A164" s="51" t="str">
        <f t="shared" si="197"/>
        <v>LA32479</v>
      </c>
      <c r="B164" s="90" t="s">
        <v>565</v>
      </c>
      <c r="C164" s="90" t="s">
        <v>878</v>
      </c>
      <c r="D164" s="90" t="s">
        <v>61</v>
      </c>
      <c r="E164" s="413"/>
      <c r="F164" s="55"/>
      <c r="G164" s="596" t="s">
        <v>1167</v>
      </c>
      <c r="H164" s="577"/>
      <c r="I164" s="230" t="s">
        <v>1054</v>
      </c>
      <c r="J164" s="590" t="s">
        <v>1066</v>
      </c>
      <c r="K164" s="590" t="s">
        <v>1053</v>
      </c>
      <c r="L164" s="230" t="s">
        <v>1055</v>
      </c>
      <c r="M164" s="591">
        <v>2.7</v>
      </c>
      <c r="N164" s="521">
        <v>1</v>
      </c>
      <c r="O164" s="187"/>
      <c r="P164" s="187"/>
      <c r="Q164" s="411"/>
      <c r="R164" s="57"/>
      <c r="S164" s="58"/>
      <c r="T164" s="59"/>
      <c r="U164" s="60"/>
      <c r="V164" s="61"/>
      <c r="W164" s="62"/>
      <c r="X164" s="63"/>
      <c r="Y164" s="64"/>
      <c r="Z164" s="65"/>
      <c r="AA164" s="66"/>
      <c r="AB164" s="103"/>
      <c r="AC164" s="103"/>
      <c r="AD164" s="220">
        <f t="shared" si="196"/>
        <v>0</v>
      </c>
      <c r="AE164" s="68">
        <f t="shared" si="198"/>
        <v>0</v>
      </c>
      <c r="AF164" s="69"/>
      <c r="AG164" s="69"/>
      <c r="AH164" s="70"/>
      <c r="AI164" s="69"/>
      <c r="AJ164" s="69"/>
      <c r="AK164" s="69"/>
      <c r="AL164" s="495"/>
      <c r="AM164" s="489"/>
      <c r="AN164" s="69">
        <v>324</v>
      </c>
      <c r="AO164" s="70"/>
      <c r="AP164" s="70"/>
      <c r="AQ164" s="70"/>
      <c r="AR164" s="69">
        <v>264</v>
      </c>
      <c r="AS164" s="69"/>
      <c r="AT164" s="493"/>
      <c r="AU164" s="494"/>
      <c r="AV164" s="490">
        <f t="shared" si="199"/>
        <v>264</v>
      </c>
      <c r="AW164" s="490">
        <f t="shared" si="200"/>
        <v>264</v>
      </c>
      <c r="AX164" s="71"/>
      <c r="AY164" s="72"/>
      <c r="AZ164" s="73"/>
      <c r="BA164" s="74"/>
      <c r="BB164" s="75"/>
      <c r="BC164" s="52">
        <f t="shared" si="201"/>
        <v>0</v>
      </c>
      <c r="BD164" s="51">
        <f t="shared" si="202"/>
        <v>0</v>
      </c>
      <c r="BE164" s="491">
        <f t="shared" si="203"/>
        <v>277.2</v>
      </c>
      <c r="BF164" s="248"/>
      <c r="BG164" s="217">
        <f t="shared" si="204"/>
        <v>0</v>
      </c>
      <c r="BH164" s="491">
        <f t="shared" si="205"/>
        <v>290.40000000000003</v>
      </c>
      <c r="BI164" s="395"/>
      <c r="BJ164" s="51">
        <f t="shared" si="206"/>
        <v>0</v>
      </c>
      <c r="BK164" s="491">
        <f t="shared" si="207"/>
        <v>303.59999999999997</v>
      </c>
      <c r="BL164" s="395"/>
      <c r="BM164" s="217">
        <f t="shared" si="208"/>
        <v>0</v>
      </c>
      <c r="BN164" s="491">
        <f t="shared" si="209"/>
        <v>316.8</v>
      </c>
      <c r="BO164" s="392">
        <f t="shared" si="210"/>
        <v>0</v>
      </c>
      <c r="BP164" s="217">
        <f t="shared" si="211"/>
        <v>0</v>
      </c>
      <c r="BQ164" s="51">
        <f t="shared" si="212"/>
        <v>0</v>
      </c>
      <c r="BR164" s="77">
        <v>2479</v>
      </c>
    </row>
    <row r="165" spans="1:70" ht="17" x14ac:dyDescent="0.2">
      <c r="A165" s="127"/>
      <c r="B165" s="127"/>
      <c r="C165" s="292" t="s">
        <v>581</v>
      </c>
      <c r="D165" s="127"/>
      <c r="E165" s="235"/>
      <c r="F165" s="127"/>
      <c r="G165" s="127"/>
      <c r="H165" s="127"/>
      <c r="I165" s="235"/>
      <c r="J165" s="235"/>
      <c r="K165" s="518"/>
      <c r="L165" s="235"/>
      <c r="M165" s="127"/>
      <c r="N165" s="127"/>
      <c r="O165" s="518"/>
      <c r="P165" s="518"/>
      <c r="Q165" s="190"/>
      <c r="R165" s="190"/>
      <c r="S165" s="190"/>
      <c r="T165" s="190"/>
      <c r="U165" s="190"/>
      <c r="V165" s="190"/>
      <c r="W165" s="190"/>
      <c r="X165" s="190"/>
      <c r="Y165" s="190"/>
      <c r="Z165" s="190"/>
      <c r="AA165" s="190"/>
      <c r="AB165" s="236"/>
      <c r="AC165" s="236"/>
      <c r="AD165" s="127"/>
      <c r="AE165" s="127"/>
      <c r="AF165" s="127"/>
      <c r="AG165" s="127"/>
      <c r="AH165" s="127"/>
      <c r="AI165" s="127"/>
      <c r="AJ165" s="235"/>
      <c r="AK165" s="127"/>
      <c r="AL165" s="127"/>
      <c r="AM165" s="127"/>
      <c r="AN165" s="127"/>
      <c r="AO165" s="127"/>
      <c r="AP165" s="127"/>
      <c r="AQ165" s="127"/>
      <c r="AR165" s="235"/>
      <c r="AS165" s="235"/>
      <c r="AT165" s="235"/>
      <c r="AU165" s="235"/>
      <c r="AV165" s="235"/>
      <c r="AW165" s="235"/>
      <c r="AX165" s="236"/>
      <c r="AY165" s="236"/>
      <c r="AZ165" s="236"/>
      <c r="BA165" s="236"/>
      <c r="BB165" s="236"/>
      <c r="BC165" s="235"/>
      <c r="BD165" s="235"/>
      <c r="BE165" s="235"/>
      <c r="BF165" s="235"/>
      <c r="BG165" s="235"/>
      <c r="BH165" s="236"/>
      <c r="BI165" s="235"/>
      <c r="BJ165" s="235"/>
      <c r="BK165" s="235"/>
      <c r="BL165" s="235"/>
      <c r="BM165" s="235"/>
      <c r="BN165" s="235"/>
      <c r="BO165" s="235"/>
      <c r="BP165" s="235"/>
      <c r="BQ165" s="127"/>
      <c r="BR165" s="128"/>
    </row>
    <row r="166" spans="1:70" ht="12.75" customHeight="1" x14ac:dyDescent="0.15">
      <c r="A166" s="51" t="str">
        <f>"LA3"&amp;REPT(0,4-LEN(BR166))&amp;BR166</f>
        <v>LA30467</v>
      </c>
      <c r="B166" s="131" t="s">
        <v>581</v>
      </c>
      <c r="C166" s="131" t="s">
        <v>582</v>
      </c>
      <c r="D166" s="126" t="s">
        <v>5</v>
      </c>
      <c r="E166" s="238"/>
      <c r="F166" s="55" t="s">
        <v>315</v>
      </c>
      <c r="G166" s="55" t="s">
        <v>72</v>
      </c>
      <c r="H166" s="55" t="s">
        <v>70</v>
      </c>
      <c r="I166" s="230" t="s">
        <v>1054</v>
      </c>
      <c r="J166" s="590" t="s">
        <v>1064</v>
      </c>
      <c r="K166" s="590" t="s">
        <v>1053</v>
      </c>
      <c r="L166" s="230" t="s">
        <v>1055</v>
      </c>
      <c r="M166" s="55">
        <v>3.3319999999999999</v>
      </c>
      <c r="N166" s="130">
        <v>10</v>
      </c>
      <c r="O166" s="239"/>
      <c r="P166" s="239"/>
      <c r="Q166" s="56"/>
      <c r="R166" s="57"/>
      <c r="S166" s="58"/>
      <c r="T166" s="59"/>
      <c r="U166" s="60"/>
      <c r="V166" s="61"/>
      <c r="W166" s="62"/>
      <c r="X166" s="63"/>
      <c r="Y166" s="64"/>
      <c r="Z166" s="65"/>
      <c r="AA166" s="66"/>
      <c r="AB166" s="103"/>
      <c r="AC166" s="103"/>
      <c r="AD166" s="220">
        <f t="shared" si="196"/>
        <v>0</v>
      </c>
      <c r="AE166" s="68">
        <f>N166*AD166</f>
        <v>0</v>
      </c>
      <c r="AF166" s="69"/>
      <c r="AG166" s="69"/>
      <c r="AH166" s="70"/>
      <c r="AI166" s="69"/>
      <c r="AJ166" s="69"/>
      <c r="AK166" s="69"/>
      <c r="AL166" s="495"/>
      <c r="AM166" s="489"/>
      <c r="AN166" s="69">
        <v>154</v>
      </c>
      <c r="AO166" s="70"/>
      <c r="AP166" s="70"/>
      <c r="AQ166" s="70"/>
      <c r="AR166" s="69">
        <v>124</v>
      </c>
      <c r="AS166" s="69"/>
      <c r="AT166" s="493"/>
      <c r="AU166" s="494"/>
      <c r="AV166" s="490">
        <f>IF(OrderFormType="Wholesale",CEILING(AR166*ExchRate,ExchRateRoundUpTo),CEILING(AN166*ExchRate,ExchRateRoundUpTo)/1.22)</f>
        <v>124</v>
      </c>
      <c r="AW166" s="490">
        <f>AV166*(1+AO166+AP166)</f>
        <v>124</v>
      </c>
      <c r="AX166" s="71"/>
      <c r="AY166" s="72"/>
      <c r="AZ166" s="73"/>
      <c r="BA166" s="74"/>
      <c r="BB166" s="75"/>
      <c r="BC166" s="52">
        <f>SUM(AX166:BB166)</f>
        <v>0</v>
      </c>
      <c r="BD166" s="51">
        <f>N166*BC166</f>
        <v>0</v>
      </c>
      <c r="BE166" s="491">
        <f>AV166*(1.05+AO166+AP166)</f>
        <v>130.20000000000002</v>
      </c>
      <c r="BF166" s="248"/>
      <c r="BG166" s="217">
        <f>$N166*BF166</f>
        <v>0</v>
      </c>
      <c r="BH166" s="491">
        <f>$AV166*(1.1+$AO166+$AP166)</f>
        <v>136.4</v>
      </c>
      <c r="BI166" s="103"/>
      <c r="BJ166" s="51">
        <f>N166*BI166</f>
        <v>0</v>
      </c>
      <c r="BK166" s="491">
        <f>AV166*(1.15+AO166+AP166)</f>
        <v>142.6</v>
      </c>
      <c r="BL166" s="103"/>
      <c r="BM166" s="217">
        <f>N166*BL166</f>
        <v>0</v>
      </c>
      <c r="BN166" s="491">
        <f>AV166*(1.2+AO166+AP166)</f>
        <v>148.79999999999998</v>
      </c>
      <c r="BO166" s="392">
        <f>(AD166*AW166)+(BC166*BE166)+(BF166*BH166)+(BI166*BK166)+(BL166*BN166)</f>
        <v>0</v>
      </c>
      <c r="BP166" s="217">
        <f>AD166+BC166+BF166+BI166+BL166</f>
        <v>0</v>
      </c>
      <c r="BQ166" s="51">
        <f>N166*BP166</f>
        <v>0</v>
      </c>
      <c r="BR166" s="77">
        <v>467</v>
      </c>
    </row>
    <row r="167" spans="1:70" ht="17" x14ac:dyDescent="0.2">
      <c r="A167" s="127"/>
      <c r="B167" s="127"/>
      <c r="C167" s="292" t="s">
        <v>209</v>
      </c>
      <c r="D167" s="127"/>
      <c r="E167" s="235"/>
      <c r="F167" s="127"/>
      <c r="G167" s="127"/>
      <c r="H167" s="127"/>
      <c r="I167" s="235"/>
      <c r="J167" s="235"/>
      <c r="K167" s="235"/>
      <c r="L167" s="235"/>
      <c r="M167" s="127"/>
      <c r="N167" s="127"/>
      <c r="O167" s="235"/>
      <c r="P167" s="235"/>
      <c r="Q167" s="190"/>
      <c r="R167" s="190"/>
      <c r="S167" s="190"/>
      <c r="T167" s="190"/>
      <c r="U167" s="190"/>
      <c r="V167" s="190"/>
      <c r="W167" s="190"/>
      <c r="X167" s="190"/>
      <c r="Y167" s="190"/>
      <c r="Z167" s="190"/>
      <c r="AA167" s="190"/>
      <c r="AB167" s="236"/>
      <c r="AC167" s="236"/>
      <c r="AD167" s="127"/>
      <c r="AE167" s="127"/>
      <c r="AF167" s="127"/>
      <c r="AG167" s="127"/>
      <c r="AH167" s="127"/>
      <c r="AI167" s="127"/>
      <c r="AJ167" s="127"/>
      <c r="AK167" s="127"/>
      <c r="AL167" s="127"/>
      <c r="AM167" s="127"/>
      <c r="AN167" s="127"/>
      <c r="AO167" s="127"/>
      <c r="AP167" s="127"/>
      <c r="AQ167" s="127"/>
      <c r="AR167" s="127"/>
      <c r="AS167" s="235"/>
      <c r="AT167" s="235"/>
      <c r="AU167" s="235"/>
      <c r="AV167" s="235"/>
      <c r="AW167" s="235"/>
      <c r="AX167" s="236"/>
      <c r="AY167" s="236"/>
      <c r="AZ167" s="236"/>
      <c r="BA167" s="236"/>
      <c r="BB167" s="236"/>
      <c r="BC167" s="235"/>
      <c r="BD167" s="235"/>
      <c r="BE167" s="235"/>
      <c r="BF167" s="235"/>
      <c r="BG167" s="235"/>
      <c r="BH167" s="236"/>
      <c r="BI167" s="235"/>
      <c r="BJ167" s="235"/>
      <c r="BK167" s="235"/>
      <c r="BL167" s="235"/>
      <c r="BM167" s="235"/>
      <c r="BN167" s="235"/>
      <c r="BO167" s="235"/>
      <c r="BP167" s="235"/>
      <c r="BQ167" s="127"/>
      <c r="BR167" s="128"/>
    </row>
    <row r="168" spans="1:70" ht="12.75" customHeight="1" x14ac:dyDescent="0.15">
      <c r="A168" s="51" t="str">
        <f>"LA3"&amp;REPT(0,4-LEN(BR168))&amp;BR168</f>
        <v>LA30465</v>
      </c>
      <c r="B168" s="131" t="s">
        <v>209</v>
      </c>
      <c r="C168" s="131" t="s">
        <v>583</v>
      </c>
      <c r="D168" s="126" t="s">
        <v>5</v>
      </c>
      <c r="E168" s="238"/>
      <c r="F168" s="55" t="s">
        <v>315</v>
      </c>
      <c r="G168" s="129" t="s">
        <v>69</v>
      </c>
      <c r="H168" s="55" t="s">
        <v>70</v>
      </c>
      <c r="I168" s="230" t="s">
        <v>1054</v>
      </c>
      <c r="J168" s="590" t="s">
        <v>1064</v>
      </c>
      <c r="K168" s="590" t="s">
        <v>1053</v>
      </c>
      <c r="L168" s="230" t="s">
        <v>1055</v>
      </c>
      <c r="M168" s="55">
        <v>2.9298999999999999</v>
      </c>
      <c r="N168" s="130">
        <v>20</v>
      </c>
      <c r="O168" s="239"/>
      <c r="P168" s="239"/>
      <c r="Q168" s="56"/>
      <c r="R168" s="57"/>
      <c r="S168" s="58"/>
      <c r="T168" s="59"/>
      <c r="U168" s="60"/>
      <c r="V168" s="61"/>
      <c r="W168" s="62"/>
      <c r="X168" s="63"/>
      <c r="Y168" s="64"/>
      <c r="Z168" s="65"/>
      <c r="AA168" s="66"/>
      <c r="AB168" s="103"/>
      <c r="AC168" s="103"/>
      <c r="AD168" s="220">
        <f t="shared" si="196"/>
        <v>0</v>
      </c>
      <c r="AE168" s="68">
        <f>N168*AD168</f>
        <v>0</v>
      </c>
      <c r="AF168" s="69"/>
      <c r="AG168" s="69"/>
      <c r="AH168" s="70"/>
      <c r="AI168" s="69"/>
      <c r="AJ168" s="69"/>
      <c r="AK168" s="69"/>
      <c r="AL168" s="495"/>
      <c r="AM168" s="489"/>
      <c r="AN168" s="69">
        <v>159</v>
      </c>
      <c r="AO168" s="70"/>
      <c r="AP168" s="70"/>
      <c r="AQ168" s="70"/>
      <c r="AR168" s="69">
        <v>129</v>
      </c>
      <c r="AS168" s="69"/>
      <c r="AT168" s="493"/>
      <c r="AU168" s="494"/>
      <c r="AV168" s="490">
        <f>IF(OrderFormType="Wholesale",CEILING(AR168*ExchRate,ExchRateRoundUpTo),CEILING(AN168*ExchRate,ExchRateRoundUpTo)/1.22)</f>
        <v>129</v>
      </c>
      <c r="AW168" s="490">
        <f>AV168*(1+AO168+AP168)</f>
        <v>129</v>
      </c>
      <c r="AX168" s="71"/>
      <c r="AY168" s="72"/>
      <c r="AZ168" s="73"/>
      <c r="BA168" s="74"/>
      <c r="BB168" s="75"/>
      <c r="BC168" s="52">
        <f>SUM(AX168:BB168)</f>
        <v>0</v>
      </c>
      <c r="BD168" s="51">
        <f>N168*BC168</f>
        <v>0</v>
      </c>
      <c r="BE168" s="491">
        <f>AV168*(1.05+AO168+AP168)</f>
        <v>135.45000000000002</v>
      </c>
      <c r="BF168" s="248"/>
      <c r="BG168" s="217">
        <f>$N168*BF168</f>
        <v>0</v>
      </c>
      <c r="BH168" s="491">
        <f>$AV168*(1.1+$AO168+$AP168)</f>
        <v>141.9</v>
      </c>
      <c r="BI168" s="103"/>
      <c r="BJ168" s="51">
        <f>N168*BI168</f>
        <v>0</v>
      </c>
      <c r="BK168" s="491">
        <f>AV168*(1.15+AO168+AP168)</f>
        <v>148.35</v>
      </c>
      <c r="BL168" s="103"/>
      <c r="BM168" s="217">
        <f>N168*BL168</f>
        <v>0</v>
      </c>
      <c r="BN168" s="491">
        <f>AV168*(1.2+AO168+AP168)</f>
        <v>154.79999999999998</v>
      </c>
      <c r="BO168" s="392">
        <f>(AD168*AW168)+(BC168*BE168)+(BF168*BH168)+(BI168*BK168)+(BL168*BN168)</f>
        <v>0</v>
      </c>
      <c r="BP168" s="217">
        <f>AD168+BC168+BF168+BI168+BL168</f>
        <v>0</v>
      </c>
      <c r="BQ168" s="51">
        <f>N168*BP168</f>
        <v>0</v>
      </c>
      <c r="BR168" s="77">
        <v>465</v>
      </c>
    </row>
    <row r="169" spans="1:70" ht="12.75" customHeight="1" x14ac:dyDescent="0.15">
      <c r="A169" s="51" t="str">
        <f>"LA3"&amp;REPT(0,4-LEN(BR169))&amp;BR169</f>
        <v>LA30466</v>
      </c>
      <c r="B169" s="131" t="s">
        <v>209</v>
      </c>
      <c r="C169" s="131" t="s">
        <v>584</v>
      </c>
      <c r="D169" s="126" t="s">
        <v>5</v>
      </c>
      <c r="E169" s="238"/>
      <c r="F169" s="55" t="s">
        <v>315</v>
      </c>
      <c r="G169" s="55" t="s">
        <v>69</v>
      </c>
      <c r="H169" s="55" t="s">
        <v>70</v>
      </c>
      <c r="I169" s="230" t="s">
        <v>1054</v>
      </c>
      <c r="J169" s="590" t="s">
        <v>1064</v>
      </c>
      <c r="K169" s="590" t="s">
        <v>1053</v>
      </c>
      <c r="L169" s="230" t="s">
        <v>1055</v>
      </c>
      <c r="M169" s="55">
        <v>3.6063000000000001</v>
      </c>
      <c r="N169" s="130">
        <v>15</v>
      </c>
      <c r="O169" s="239"/>
      <c r="P169" s="239"/>
      <c r="Q169" s="56"/>
      <c r="R169" s="57"/>
      <c r="S169" s="58"/>
      <c r="T169" s="59"/>
      <c r="U169" s="60"/>
      <c r="V169" s="61"/>
      <c r="W169" s="62"/>
      <c r="X169" s="63"/>
      <c r="Y169" s="64"/>
      <c r="Z169" s="65"/>
      <c r="AA169" s="66"/>
      <c r="AB169" s="103"/>
      <c r="AC169" s="103"/>
      <c r="AD169" s="220">
        <f t="shared" si="196"/>
        <v>0</v>
      </c>
      <c r="AE169" s="68">
        <f>N169*AD169</f>
        <v>0</v>
      </c>
      <c r="AF169" s="69"/>
      <c r="AG169" s="69"/>
      <c r="AH169" s="70"/>
      <c r="AI169" s="69"/>
      <c r="AJ169" s="69"/>
      <c r="AK169" s="69"/>
      <c r="AL169" s="495"/>
      <c r="AM169" s="489"/>
      <c r="AN169" s="69">
        <v>149</v>
      </c>
      <c r="AO169" s="70"/>
      <c r="AP169" s="70"/>
      <c r="AQ169" s="70"/>
      <c r="AR169" s="69">
        <v>119</v>
      </c>
      <c r="AS169" s="69"/>
      <c r="AT169" s="493"/>
      <c r="AU169" s="494"/>
      <c r="AV169" s="490">
        <f>IF(OrderFormType="Wholesale",CEILING(AR169*ExchRate,ExchRateRoundUpTo),CEILING(AN169*ExchRate,ExchRateRoundUpTo)/1.22)</f>
        <v>119</v>
      </c>
      <c r="AW169" s="490">
        <f>AV169*(1+AO169+AP169)</f>
        <v>119</v>
      </c>
      <c r="AX169" s="71"/>
      <c r="AY169" s="72"/>
      <c r="AZ169" s="73"/>
      <c r="BA169" s="74"/>
      <c r="BB169" s="75"/>
      <c r="BC169" s="52">
        <f>SUM(AX169:BB169)</f>
        <v>0</v>
      </c>
      <c r="BD169" s="51">
        <f>N169*BC169</f>
        <v>0</v>
      </c>
      <c r="BE169" s="491">
        <f>AV169*(1.05+AO169+AP169)</f>
        <v>124.95</v>
      </c>
      <c r="BF169" s="248"/>
      <c r="BG169" s="217">
        <f>$N169*BF169</f>
        <v>0</v>
      </c>
      <c r="BH169" s="491">
        <f>$AV169*(1.1+$AO169+$AP169)</f>
        <v>130.9</v>
      </c>
      <c r="BI169" s="103"/>
      <c r="BJ169" s="51">
        <f>N169*BI169</f>
        <v>0</v>
      </c>
      <c r="BK169" s="491">
        <f>AV169*(1.15+AO169+AP169)</f>
        <v>136.85</v>
      </c>
      <c r="BL169" s="103"/>
      <c r="BM169" s="217">
        <f>N169*BL169</f>
        <v>0</v>
      </c>
      <c r="BN169" s="491">
        <f>AV169*(1.2+AO169+AP169)</f>
        <v>142.79999999999998</v>
      </c>
      <c r="BO169" s="392">
        <f>(AD169*AW169)+(BC169*BE169)+(BF169*BH169)+(BI169*BK169)+(BL169*BN169)</f>
        <v>0</v>
      </c>
      <c r="BP169" s="217">
        <f>AD169+BC169+BF169+BI169+BL169</f>
        <v>0</v>
      </c>
      <c r="BQ169" s="51">
        <f>N169*BP169</f>
        <v>0</v>
      </c>
      <c r="BR169" s="77">
        <v>466</v>
      </c>
    </row>
    <row r="170" spans="1:70" ht="17" x14ac:dyDescent="0.2">
      <c r="A170" s="127"/>
      <c r="B170" s="127"/>
      <c r="C170" s="292" t="s">
        <v>410</v>
      </c>
      <c r="D170" s="127"/>
      <c r="E170" s="235"/>
      <c r="F170" s="127"/>
      <c r="G170" s="127"/>
      <c r="H170" s="127"/>
      <c r="I170" s="235"/>
      <c r="J170" s="235"/>
      <c r="K170" s="235"/>
      <c r="L170" s="235"/>
      <c r="M170" s="127"/>
      <c r="N170" s="127"/>
      <c r="O170" s="517"/>
      <c r="P170" s="517"/>
      <c r="Q170" s="190"/>
      <c r="R170" s="190"/>
      <c r="S170" s="190"/>
      <c r="T170" s="190"/>
      <c r="U170" s="190"/>
      <c r="V170" s="190"/>
      <c r="W170" s="190"/>
      <c r="X170" s="190"/>
      <c r="Y170" s="190"/>
      <c r="Z170" s="190"/>
      <c r="AA170" s="190"/>
      <c r="AB170" s="236"/>
      <c r="AC170" s="236"/>
      <c r="AD170" s="127"/>
      <c r="AE170" s="127"/>
      <c r="AF170" s="127"/>
      <c r="AG170" s="127"/>
      <c r="AH170" s="127"/>
      <c r="AI170" s="127"/>
      <c r="AJ170" s="235"/>
      <c r="AK170" s="127"/>
      <c r="AL170" s="127"/>
      <c r="AM170" s="127"/>
      <c r="AN170" s="127"/>
      <c r="AO170" s="127"/>
      <c r="AP170" s="127"/>
      <c r="AQ170" s="127"/>
      <c r="AR170" s="127"/>
      <c r="AS170" s="235"/>
      <c r="AT170" s="235"/>
      <c r="AU170" s="235"/>
      <c r="AV170" s="235"/>
      <c r="AW170" s="235"/>
      <c r="AX170" s="236"/>
      <c r="AY170" s="236"/>
      <c r="AZ170" s="236"/>
      <c r="BA170" s="236"/>
      <c r="BB170" s="236"/>
      <c r="BC170" s="235"/>
      <c r="BD170" s="235"/>
      <c r="BE170" s="235"/>
      <c r="BF170" s="235"/>
      <c r="BG170" s="235"/>
      <c r="BH170" s="236"/>
      <c r="BI170" s="235"/>
      <c r="BJ170" s="235"/>
      <c r="BK170" s="235"/>
      <c r="BL170" s="235"/>
      <c r="BM170" s="235"/>
      <c r="BN170" s="235"/>
      <c r="BO170" s="235"/>
      <c r="BP170" s="235"/>
      <c r="BQ170" s="127"/>
      <c r="BR170" s="128"/>
    </row>
    <row r="171" spans="1:70" ht="12.75" customHeight="1" x14ac:dyDescent="0.15">
      <c r="A171" s="51" t="str">
        <f t="shared" ref="A171:A176" si="213">"LA3"&amp;REPT(0,4-LEN(BR171))&amp;BR171</f>
        <v>LA32648</v>
      </c>
      <c r="B171" s="131" t="s">
        <v>1007</v>
      </c>
      <c r="C171" s="131" t="s">
        <v>1081</v>
      </c>
      <c r="D171" s="126" t="s">
        <v>5</v>
      </c>
      <c r="E171" s="414"/>
      <c r="F171" s="129" t="s">
        <v>60</v>
      </c>
      <c r="G171" s="55"/>
      <c r="H171" s="55"/>
      <c r="I171" s="230" t="s">
        <v>1054</v>
      </c>
      <c r="J171" s="590" t="s">
        <v>1064</v>
      </c>
      <c r="K171" s="590" t="s">
        <v>1053</v>
      </c>
      <c r="L171" s="230" t="s">
        <v>1055</v>
      </c>
      <c r="M171" s="55">
        <v>1.92</v>
      </c>
      <c r="N171" s="130">
        <v>35</v>
      </c>
      <c r="O171" s="239"/>
      <c r="P171" s="239"/>
      <c r="Q171" s="56"/>
      <c r="R171" s="57"/>
      <c r="S171" s="58"/>
      <c r="T171" s="59"/>
      <c r="U171" s="60"/>
      <c r="V171" s="61"/>
      <c r="W171" s="62"/>
      <c r="X171" s="63"/>
      <c r="Y171" s="64"/>
      <c r="Z171" s="65"/>
      <c r="AA171" s="66"/>
      <c r="AB171" s="103"/>
      <c r="AC171" s="103"/>
      <c r="AD171" s="220">
        <f t="shared" si="196"/>
        <v>0</v>
      </c>
      <c r="AE171" s="68">
        <f t="shared" ref="AE171:AE202" si="214">N171*AD171</f>
        <v>0</v>
      </c>
      <c r="AF171" s="69"/>
      <c r="AG171" s="69"/>
      <c r="AH171" s="70"/>
      <c r="AI171" s="69"/>
      <c r="AJ171" s="69"/>
      <c r="AK171" s="69"/>
      <c r="AL171" s="495"/>
      <c r="AM171" s="489"/>
      <c r="AN171" s="69">
        <v>184</v>
      </c>
      <c r="AO171" s="70"/>
      <c r="AP171" s="70"/>
      <c r="AQ171" s="70"/>
      <c r="AR171" s="69">
        <v>149</v>
      </c>
      <c r="AS171" s="69"/>
      <c r="AT171" s="493"/>
      <c r="AU171" s="494"/>
      <c r="AV171" s="490">
        <f t="shared" ref="AV171:AV202" si="215">IF(OrderFormType="Wholesale",CEILING(AR171*ExchRate,ExchRateRoundUpTo),CEILING(AN171*ExchRate,ExchRateRoundUpTo)/1.22)</f>
        <v>149</v>
      </c>
      <c r="AW171" s="490">
        <f t="shared" ref="AW171:AW202" si="216">AV171*(1+AO171+AP171)</f>
        <v>149</v>
      </c>
      <c r="AX171" s="71"/>
      <c r="AY171" s="72"/>
      <c r="AZ171" s="73"/>
      <c r="BA171" s="74"/>
      <c r="BB171" s="75"/>
      <c r="BC171" s="52">
        <f t="shared" ref="BC171:BC207" si="217">SUM(AX171:BB171)</f>
        <v>0</v>
      </c>
      <c r="BD171" s="51">
        <f t="shared" ref="BD171:BD207" si="218">N171*BC171</f>
        <v>0</v>
      </c>
      <c r="BE171" s="491">
        <f t="shared" ref="BE171:BE207" si="219">AV171*(1.05+AO171+AP171)</f>
        <v>156.45000000000002</v>
      </c>
      <c r="BF171" s="248"/>
      <c r="BG171" s="217">
        <f t="shared" ref="BG171:BG202" si="220">$N171*BF171</f>
        <v>0</v>
      </c>
      <c r="BH171" s="491">
        <f t="shared" ref="BH171:BH202" si="221">$AV171*(1.1+$AO171+$AP171)</f>
        <v>163.9</v>
      </c>
      <c r="BI171" s="103"/>
      <c r="BJ171" s="51">
        <f t="shared" ref="BJ171:BJ207" si="222">N171*BI171</f>
        <v>0</v>
      </c>
      <c r="BK171" s="491">
        <f t="shared" ref="BK171:BK207" si="223">AV171*(1.15+AO171+AP171)</f>
        <v>171.35</v>
      </c>
      <c r="BL171" s="103"/>
      <c r="BM171" s="217">
        <f t="shared" ref="BM171:BM207" si="224">N171*BL171</f>
        <v>0</v>
      </c>
      <c r="BN171" s="491">
        <f t="shared" ref="BN171:BN207" si="225">AV171*(1.2+AO171+AP171)</f>
        <v>178.79999999999998</v>
      </c>
      <c r="BO171" s="392">
        <f t="shared" ref="BO171:BO207" si="226">(AD171*AW171)+(BC171*BE171)+(BF171*BH171)+(BI171*BK171)+(BL171*BN171)</f>
        <v>0</v>
      </c>
      <c r="BP171" s="217">
        <f t="shared" ref="BP171:BP207" si="227">AD171+BC171+BF171+BI171+BL171</f>
        <v>0</v>
      </c>
      <c r="BQ171" s="51">
        <f t="shared" ref="BQ171:BQ207" si="228">N171*BP171</f>
        <v>0</v>
      </c>
      <c r="BR171" s="77">
        <v>2648</v>
      </c>
    </row>
    <row r="172" spans="1:70" ht="12.75" customHeight="1" x14ac:dyDescent="0.15">
      <c r="A172" s="51" t="str">
        <f t="shared" si="213"/>
        <v>LA32642</v>
      </c>
      <c r="B172" s="131" t="s">
        <v>1007</v>
      </c>
      <c r="C172" s="131" t="s">
        <v>1082</v>
      </c>
      <c r="D172" s="126" t="s">
        <v>5</v>
      </c>
      <c r="E172" s="414"/>
      <c r="F172" s="129" t="s">
        <v>54</v>
      </c>
      <c r="G172" s="55"/>
      <c r="H172" s="55"/>
      <c r="I172" s="230" t="s">
        <v>1054</v>
      </c>
      <c r="J172" s="590" t="s">
        <v>1064</v>
      </c>
      <c r="K172" s="590" t="s">
        <v>1053</v>
      </c>
      <c r="L172" s="230" t="s">
        <v>1055</v>
      </c>
      <c r="M172" s="55">
        <v>1.76</v>
      </c>
      <c r="N172" s="130">
        <v>4</v>
      </c>
      <c r="O172" s="239"/>
      <c r="P172" s="239"/>
      <c r="Q172" s="56"/>
      <c r="R172" s="57"/>
      <c r="S172" s="58"/>
      <c r="T172" s="59"/>
      <c r="U172" s="60"/>
      <c r="V172" s="61"/>
      <c r="W172" s="62"/>
      <c r="X172" s="63"/>
      <c r="Y172" s="64"/>
      <c r="Z172" s="65"/>
      <c r="AA172" s="66"/>
      <c r="AB172" s="103"/>
      <c r="AC172" s="103"/>
      <c r="AD172" s="220">
        <f t="shared" si="196"/>
        <v>0</v>
      </c>
      <c r="AE172" s="68">
        <f t="shared" si="214"/>
        <v>0</v>
      </c>
      <c r="AF172" s="69"/>
      <c r="AG172" s="69"/>
      <c r="AH172" s="70"/>
      <c r="AI172" s="69"/>
      <c r="AJ172" s="69"/>
      <c r="AK172" s="69"/>
      <c r="AL172" s="495"/>
      <c r="AM172" s="489"/>
      <c r="AN172" s="69">
        <v>159</v>
      </c>
      <c r="AO172" s="70"/>
      <c r="AP172" s="70"/>
      <c r="AQ172" s="70"/>
      <c r="AR172" s="69">
        <v>129</v>
      </c>
      <c r="AS172" s="69"/>
      <c r="AT172" s="493"/>
      <c r="AU172" s="494"/>
      <c r="AV172" s="490">
        <f t="shared" si="215"/>
        <v>129</v>
      </c>
      <c r="AW172" s="490">
        <f t="shared" si="216"/>
        <v>129</v>
      </c>
      <c r="AX172" s="71"/>
      <c r="AY172" s="72"/>
      <c r="AZ172" s="73"/>
      <c r="BA172" s="74"/>
      <c r="BB172" s="75"/>
      <c r="BC172" s="52">
        <f t="shared" si="217"/>
        <v>0</v>
      </c>
      <c r="BD172" s="51">
        <f t="shared" si="218"/>
        <v>0</v>
      </c>
      <c r="BE172" s="491">
        <f t="shared" si="219"/>
        <v>135.45000000000002</v>
      </c>
      <c r="BF172" s="248"/>
      <c r="BG172" s="217">
        <f t="shared" si="220"/>
        <v>0</v>
      </c>
      <c r="BH172" s="491">
        <f t="shared" si="221"/>
        <v>141.9</v>
      </c>
      <c r="BI172" s="103"/>
      <c r="BJ172" s="51">
        <f t="shared" si="222"/>
        <v>0</v>
      </c>
      <c r="BK172" s="491">
        <f t="shared" si="223"/>
        <v>148.35</v>
      </c>
      <c r="BL172" s="103"/>
      <c r="BM172" s="217">
        <f t="shared" si="224"/>
        <v>0</v>
      </c>
      <c r="BN172" s="491">
        <f t="shared" si="225"/>
        <v>154.79999999999998</v>
      </c>
      <c r="BO172" s="392">
        <f t="shared" si="226"/>
        <v>0</v>
      </c>
      <c r="BP172" s="217">
        <f t="shared" si="227"/>
        <v>0</v>
      </c>
      <c r="BQ172" s="51">
        <f t="shared" si="228"/>
        <v>0</v>
      </c>
      <c r="BR172" s="77">
        <v>2642</v>
      </c>
    </row>
    <row r="173" spans="1:70" ht="12.75" customHeight="1" x14ac:dyDescent="0.15">
      <c r="A173" s="51" t="str">
        <f t="shared" si="213"/>
        <v>LA32643</v>
      </c>
      <c r="B173" s="131" t="s">
        <v>1007</v>
      </c>
      <c r="C173" s="131" t="s">
        <v>1078</v>
      </c>
      <c r="D173" s="126" t="s">
        <v>5</v>
      </c>
      <c r="E173" s="414"/>
      <c r="F173" s="129" t="s">
        <v>54</v>
      </c>
      <c r="G173" s="55"/>
      <c r="H173" s="55"/>
      <c r="I173" s="230" t="s">
        <v>1054</v>
      </c>
      <c r="J173" s="590" t="s">
        <v>1064</v>
      </c>
      <c r="K173" s="590" t="s">
        <v>1053</v>
      </c>
      <c r="L173" s="230" t="s">
        <v>1055</v>
      </c>
      <c r="M173" s="55">
        <v>4.4000000000000004</v>
      </c>
      <c r="N173" s="130">
        <v>4</v>
      </c>
      <c r="O173" s="239"/>
      <c r="P173" s="239"/>
      <c r="Q173" s="56"/>
      <c r="R173" s="57"/>
      <c r="S173" s="58"/>
      <c r="T173" s="59"/>
      <c r="U173" s="60"/>
      <c r="V173" s="61"/>
      <c r="W173" s="62"/>
      <c r="X173" s="63"/>
      <c r="Y173" s="64"/>
      <c r="Z173" s="65"/>
      <c r="AA173" s="66"/>
      <c r="AB173" s="103"/>
      <c r="AC173" s="103"/>
      <c r="AD173" s="220">
        <f t="shared" si="196"/>
        <v>0</v>
      </c>
      <c r="AE173" s="68">
        <f t="shared" si="214"/>
        <v>0</v>
      </c>
      <c r="AF173" s="69"/>
      <c r="AG173" s="69"/>
      <c r="AH173" s="70"/>
      <c r="AI173" s="69"/>
      <c r="AJ173" s="69"/>
      <c r="AK173" s="69"/>
      <c r="AL173" s="495"/>
      <c r="AM173" s="489"/>
      <c r="AN173" s="69">
        <v>149</v>
      </c>
      <c r="AO173" s="70"/>
      <c r="AP173" s="70"/>
      <c r="AQ173" s="70"/>
      <c r="AR173" s="69">
        <v>119</v>
      </c>
      <c r="AS173" s="69"/>
      <c r="AT173" s="493"/>
      <c r="AU173" s="494"/>
      <c r="AV173" s="490">
        <f t="shared" si="215"/>
        <v>119</v>
      </c>
      <c r="AW173" s="490">
        <f t="shared" si="216"/>
        <v>119</v>
      </c>
      <c r="AX173" s="71"/>
      <c r="AY173" s="72"/>
      <c r="AZ173" s="73"/>
      <c r="BA173" s="74"/>
      <c r="BB173" s="75"/>
      <c r="BC173" s="52">
        <f t="shared" si="217"/>
        <v>0</v>
      </c>
      <c r="BD173" s="51">
        <f t="shared" si="218"/>
        <v>0</v>
      </c>
      <c r="BE173" s="491">
        <f t="shared" si="219"/>
        <v>124.95</v>
      </c>
      <c r="BF173" s="248"/>
      <c r="BG173" s="217">
        <f t="shared" si="220"/>
        <v>0</v>
      </c>
      <c r="BH173" s="491">
        <f t="shared" si="221"/>
        <v>130.9</v>
      </c>
      <c r="BI173" s="103"/>
      <c r="BJ173" s="51">
        <f t="shared" si="222"/>
        <v>0</v>
      </c>
      <c r="BK173" s="491">
        <f t="shared" si="223"/>
        <v>136.85</v>
      </c>
      <c r="BL173" s="103"/>
      <c r="BM173" s="217">
        <f t="shared" si="224"/>
        <v>0</v>
      </c>
      <c r="BN173" s="491">
        <f t="shared" si="225"/>
        <v>142.79999999999998</v>
      </c>
      <c r="BO173" s="392">
        <f t="shared" si="226"/>
        <v>0</v>
      </c>
      <c r="BP173" s="217">
        <f t="shared" si="227"/>
        <v>0</v>
      </c>
      <c r="BQ173" s="51">
        <f t="shared" si="228"/>
        <v>0</v>
      </c>
      <c r="BR173" s="77">
        <v>2643</v>
      </c>
    </row>
    <row r="174" spans="1:70" ht="12.75" customHeight="1" x14ac:dyDescent="0.15">
      <c r="A174" s="51" t="str">
        <f t="shared" si="213"/>
        <v>LA32644</v>
      </c>
      <c r="B174" s="131" t="s">
        <v>1007</v>
      </c>
      <c r="C174" s="131" t="s">
        <v>1079</v>
      </c>
      <c r="D174" s="126" t="s">
        <v>5</v>
      </c>
      <c r="E174" s="414"/>
      <c r="F174" s="129" t="s">
        <v>54</v>
      </c>
      <c r="G174" s="55"/>
      <c r="H174" s="55"/>
      <c r="I174" s="230" t="s">
        <v>1054</v>
      </c>
      <c r="J174" s="590" t="s">
        <v>1064</v>
      </c>
      <c r="K174" s="590" t="s">
        <v>1053</v>
      </c>
      <c r="L174" s="230" t="s">
        <v>1055</v>
      </c>
      <c r="M174" s="55">
        <v>5.46</v>
      </c>
      <c r="N174" s="130">
        <v>4</v>
      </c>
      <c r="O174" s="239"/>
      <c r="P174" s="239"/>
      <c r="Q174" s="56"/>
      <c r="R174" s="57"/>
      <c r="S174" s="58"/>
      <c r="T174" s="59"/>
      <c r="U174" s="60"/>
      <c r="V174" s="61"/>
      <c r="W174" s="62"/>
      <c r="X174" s="63"/>
      <c r="Y174" s="64"/>
      <c r="Z174" s="65"/>
      <c r="AA174" s="66"/>
      <c r="AB174" s="103"/>
      <c r="AC174" s="103"/>
      <c r="AD174" s="220">
        <f t="shared" si="196"/>
        <v>0</v>
      </c>
      <c r="AE174" s="68">
        <f t="shared" si="214"/>
        <v>0</v>
      </c>
      <c r="AF174" s="69"/>
      <c r="AG174" s="69"/>
      <c r="AH174" s="70"/>
      <c r="AI174" s="69"/>
      <c r="AJ174" s="69"/>
      <c r="AK174" s="69"/>
      <c r="AL174" s="495"/>
      <c r="AM174" s="489"/>
      <c r="AN174" s="69">
        <v>154</v>
      </c>
      <c r="AO174" s="70"/>
      <c r="AP174" s="70"/>
      <c r="AQ174" s="70"/>
      <c r="AR174" s="69">
        <v>124</v>
      </c>
      <c r="AS174" s="69"/>
      <c r="AT174" s="493"/>
      <c r="AU174" s="494"/>
      <c r="AV174" s="490">
        <f t="shared" si="215"/>
        <v>124</v>
      </c>
      <c r="AW174" s="490">
        <f t="shared" si="216"/>
        <v>124</v>
      </c>
      <c r="AX174" s="71"/>
      <c r="AY174" s="72"/>
      <c r="AZ174" s="73"/>
      <c r="BA174" s="74"/>
      <c r="BB174" s="75"/>
      <c r="BC174" s="52">
        <f t="shared" si="217"/>
        <v>0</v>
      </c>
      <c r="BD174" s="51">
        <f t="shared" si="218"/>
        <v>0</v>
      </c>
      <c r="BE174" s="491">
        <f t="shared" si="219"/>
        <v>130.20000000000002</v>
      </c>
      <c r="BF174" s="248"/>
      <c r="BG174" s="217">
        <f t="shared" si="220"/>
        <v>0</v>
      </c>
      <c r="BH174" s="491">
        <f t="shared" si="221"/>
        <v>136.4</v>
      </c>
      <c r="BI174" s="103"/>
      <c r="BJ174" s="51">
        <f t="shared" si="222"/>
        <v>0</v>
      </c>
      <c r="BK174" s="491">
        <f t="shared" si="223"/>
        <v>142.6</v>
      </c>
      <c r="BL174" s="103"/>
      <c r="BM174" s="217">
        <f t="shared" si="224"/>
        <v>0</v>
      </c>
      <c r="BN174" s="491">
        <f t="shared" si="225"/>
        <v>148.79999999999998</v>
      </c>
      <c r="BO174" s="392">
        <f t="shared" si="226"/>
        <v>0</v>
      </c>
      <c r="BP174" s="217">
        <f t="shared" si="227"/>
        <v>0</v>
      </c>
      <c r="BQ174" s="51">
        <f t="shared" si="228"/>
        <v>0</v>
      </c>
      <c r="BR174" s="77">
        <v>2644</v>
      </c>
    </row>
    <row r="175" spans="1:70" ht="12.75" customHeight="1" x14ac:dyDescent="0.15">
      <c r="A175" s="51" t="str">
        <f t="shared" si="213"/>
        <v>LA32645</v>
      </c>
      <c r="B175" s="131" t="s">
        <v>1007</v>
      </c>
      <c r="C175" s="131" t="s">
        <v>1083</v>
      </c>
      <c r="D175" s="126" t="s">
        <v>5</v>
      </c>
      <c r="E175" s="414"/>
      <c r="F175" s="129" t="s">
        <v>68</v>
      </c>
      <c r="G175" s="55"/>
      <c r="H175" s="55"/>
      <c r="I175" s="230" t="s">
        <v>1054</v>
      </c>
      <c r="J175" s="590" t="s">
        <v>1064</v>
      </c>
      <c r="K175" s="590" t="s">
        <v>1053</v>
      </c>
      <c r="L175" s="230" t="s">
        <v>1055</v>
      </c>
      <c r="M175" s="55">
        <v>1.19</v>
      </c>
      <c r="N175" s="130">
        <v>4</v>
      </c>
      <c r="O175" s="239"/>
      <c r="P175" s="239"/>
      <c r="Q175" s="56"/>
      <c r="R175" s="57"/>
      <c r="S175" s="58"/>
      <c r="T175" s="59"/>
      <c r="U175" s="60"/>
      <c r="V175" s="61"/>
      <c r="W175" s="62"/>
      <c r="X175" s="63"/>
      <c r="Y175" s="64"/>
      <c r="Z175" s="65"/>
      <c r="AA175" s="66"/>
      <c r="AB175" s="103"/>
      <c r="AC175" s="103"/>
      <c r="AD175" s="220">
        <f t="shared" si="196"/>
        <v>0</v>
      </c>
      <c r="AE175" s="68">
        <f t="shared" si="214"/>
        <v>0</v>
      </c>
      <c r="AF175" s="69"/>
      <c r="AG175" s="69"/>
      <c r="AH175" s="70"/>
      <c r="AI175" s="69"/>
      <c r="AJ175" s="69"/>
      <c r="AK175" s="69"/>
      <c r="AL175" s="495"/>
      <c r="AM175" s="489"/>
      <c r="AN175" s="69">
        <v>164</v>
      </c>
      <c r="AO175" s="70"/>
      <c r="AP175" s="70"/>
      <c r="AQ175" s="70"/>
      <c r="AR175" s="69">
        <v>134</v>
      </c>
      <c r="AS175" s="69"/>
      <c r="AT175" s="493"/>
      <c r="AU175" s="494"/>
      <c r="AV175" s="490">
        <f t="shared" si="215"/>
        <v>134</v>
      </c>
      <c r="AW175" s="490">
        <f t="shared" si="216"/>
        <v>134</v>
      </c>
      <c r="AX175" s="71"/>
      <c r="AY175" s="72"/>
      <c r="AZ175" s="73"/>
      <c r="BA175" s="74"/>
      <c r="BB175" s="75"/>
      <c r="BC175" s="52">
        <f t="shared" si="217"/>
        <v>0</v>
      </c>
      <c r="BD175" s="51">
        <f t="shared" si="218"/>
        <v>0</v>
      </c>
      <c r="BE175" s="491">
        <f t="shared" si="219"/>
        <v>140.70000000000002</v>
      </c>
      <c r="BF175" s="248"/>
      <c r="BG175" s="217">
        <f t="shared" si="220"/>
        <v>0</v>
      </c>
      <c r="BH175" s="491">
        <f t="shared" si="221"/>
        <v>147.4</v>
      </c>
      <c r="BI175" s="103"/>
      <c r="BJ175" s="51">
        <f t="shared" si="222"/>
        <v>0</v>
      </c>
      <c r="BK175" s="491">
        <f t="shared" si="223"/>
        <v>154.1</v>
      </c>
      <c r="BL175" s="103"/>
      <c r="BM175" s="217">
        <f t="shared" si="224"/>
        <v>0</v>
      </c>
      <c r="BN175" s="491">
        <f t="shared" si="225"/>
        <v>160.79999999999998</v>
      </c>
      <c r="BO175" s="392">
        <f t="shared" si="226"/>
        <v>0</v>
      </c>
      <c r="BP175" s="217">
        <f t="shared" si="227"/>
        <v>0</v>
      </c>
      <c r="BQ175" s="51">
        <f t="shared" si="228"/>
        <v>0</v>
      </c>
      <c r="BR175" s="77">
        <v>2645</v>
      </c>
    </row>
    <row r="176" spans="1:70" ht="12.75" customHeight="1" x14ac:dyDescent="0.15">
      <c r="A176" s="51" t="str">
        <f t="shared" si="213"/>
        <v>LA32647</v>
      </c>
      <c r="B176" s="131" t="s">
        <v>1007</v>
      </c>
      <c r="C176" s="131" t="s">
        <v>1085</v>
      </c>
      <c r="D176" s="126" t="s">
        <v>5</v>
      </c>
      <c r="E176" s="414"/>
      <c r="F176" s="129" t="s">
        <v>58</v>
      </c>
      <c r="G176" s="55"/>
      <c r="H176" s="55"/>
      <c r="I176" s="230" t="s">
        <v>1054</v>
      </c>
      <c r="J176" s="590" t="s">
        <v>1064</v>
      </c>
      <c r="K176" s="590" t="s">
        <v>1053</v>
      </c>
      <c r="L176" s="230" t="s">
        <v>1055</v>
      </c>
      <c r="M176" s="55">
        <v>5.6849999999999996</v>
      </c>
      <c r="N176" s="130">
        <v>4</v>
      </c>
      <c r="O176" s="239"/>
      <c r="P176" s="239"/>
      <c r="Q176" s="56"/>
      <c r="R176" s="57"/>
      <c r="S176" s="58"/>
      <c r="T176" s="59"/>
      <c r="U176" s="60"/>
      <c r="V176" s="61"/>
      <c r="W176" s="62"/>
      <c r="X176" s="63"/>
      <c r="Y176" s="64"/>
      <c r="Z176" s="65"/>
      <c r="AA176" s="66"/>
      <c r="AB176" s="103"/>
      <c r="AC176" s="103"/>
      <c r="AD176" s="220">
        <f t="shared" si="196"/>
        <v>0</v>
      </c>
      <c r="AE176" s="68">
        <f t="shared" si="214"/>
        <v>0</v>
      </c>
      <c r="AF176" s="69"/>
      <c r="AG176" s="69"/>
      <c r="AH176" s="70"/>
      <c r="AI176" s="69"/>
      <c r="AJ176" s="69"/>
      <c r="AK176" s="69"/>
      <c r="AL176" s="495"/>
      <c r="AM176" s="489"/>
      <c r="AN176" s="69">
        <v>119</v>
      </c>
      <c r="AO176" s="70"/>
      <c r="AP176" s="70"/>
      <c r="AQ176" s="70"/>
      <c r="AR176" s="69">
        <v>95.940160000000006</v>
      </c>
      <c r="AS176" s="69"/>
      <c r="AT176" s="493"/>
      <c r="AU176" s="494"/>
      <c r="AV176" s="490">
        <f t="shared" si="215"/>
        <v>96</v>
      </c>
      <c r="AW176" s="490">
        <f t="shared" si="216"/>
        <v>96</v>
      </c>
      <c r="AX176" s="71"/>
      <c r="AY176" s="72"/>
      <c r="AZ176" s="73"/>
      <c r="BA176" s="74"/>
      <c r="BB176" s="75"/>
      <c r="BC176" s="52">
        <f t="shared" si="217"/>
        <v>0</v>
      </c>
      <c r="BD176" s="51">
        <f t="shared" si="218"/>
        <v>0</v>
      </c>
      <c r="BE176" s="491">
        <f t="shared" si="219"/>
        <v>100.80000000000001</v>
      </c>
      <c r="BF176" s="248"/>
      <c r="BG176" s="217">
        <f t="shared" si="220"/>
        <v>0</v>
      </c>
      <c r="BH176" s="491">
        <f t="shared" si="221"/>
        <v>105.60000000000001</v>
      </c>
      <c r="BI176" s="103"/>
      <c r="BJ176" s="51">
        <f t="shared" si="222"/>
        <v>0</v>
      </c>
      <c r="BK176" s="491">
        <f t="shared" si="223"/>
        <v>110.39999999999999</v>
      </c>
      <c r="BL176" s="103"/>
      <c r="BM176" s="217">
        <f t="shared" si="224"/>
        <v>0</v>
      </c>
      <c r="BN176" s="491">
        <f t="shared" si="225"/>
        <v>115.19999999999999</v>
      </c>
      <c r="BO176" s="392">
        <f t="shared" si="226"/>
        <v>0</v>
      </c>
      <c r="BP176" s="217">
        <f t="shared" si="227"/>
        <v>0</v>
      </c>
      <c r="BQ176" s="51">
        <f t="shared" si="228"/>
        <v>0</v>
      </c>
      <c r="BR176" s="77">
        <v>2647</v>
      </c>
    </row>
    <row r="177" spans="1:70" ht="12.75" customHeight="1" x14ac:dyDescent="0.15">
      <c r="A177" s="51" t="str">
        <f t="shared" ref="A177" si="229">"LA3"&amp;REPT(0,4-LEN(BR177))&amp;BR177</f>
        <v>LA32839</v>
      </c>
      <c r="B177" s="131" t="s">
        <v>1007</v>
      </c>
      <c r="C177" s="131" t="s">
        <v>1280</v>
      </c>
      <c r="D177" s="126" t="s">
        <v>5</v>
      </c>
      <c r="E177" s="414" t="s">
        <v>784</v>
      </c>
      <c r="F177" s="129" t="s">
        <v>56</v>
      </c>
      <c r="G177" s="129" t="s">
        <v>69</v>
      </c>
      <c r="H177" s="55" t="s">
        <v>70</v>
      </c>
      <c r="I177" s="230" t="s">
        <v>1054</v>
      </c>
      <c r="J177" s="590" t="s">
        <v>1064</v>
      </c>
      <c r="K177" s="590" t="s">
        <v>1053</v>
      </c>
      <c r="L177" s="230" t="s">
        <v>1055</v>
      </c>
      <c r="M177" s="55">
        <v>2.6320000000000001</v>
      </c>
      <c r="N177" s="130">
        <v>10</v>
      </c>
      <c r="O177" s="239"/>
      <c r="P177" s="239"/>
      <c r="Q177" s="56"/>
      <c r="R177" s="57"/>
      <c r="S177" s="58"/>
      <c r="T177" s="59"/>
      <c r="U177" s="60"/>
      <c r="V177" s="61"/>
      <c r="W177" s="62"/>
      <c r="X177" s="63"/>
      <c r="Y177" s="64"/>
      <c r="Z177" s="65"/>
      <c r="AA177" s="66"/>
      <c r="AB177" s="103"/>
      <c r="AC177" s="103"/>
      <c r="AD177" s="220">
        <f t="shared" ref="AD177" si="230">SUM(Q177:AC177)</f>
        <v>0</v>
      </c>
      <c r="AE177" s="68">
        <f t="shared" ref="AE177" si="231">N177*AD177</f>
        <v>0</v>
      </c>
      <c r="AF177" s="69"/>
      <c r="AG177" s="69"/>
      <c r="AH177" s="70"/>
      <c r="AI177" s="69"/>
      <c r="AJ177" s="69"/>
      <c r="AK177" s="69"/>
      <c r="AL177" s="495"/>
      <c r="AM177" s="489"/>
      <c r="AN177" s="69">
        <v>124</v>
      </c>
      <c r="AO177" s="70"/>
      <c r="AP177" s="70"/>
      <c r="AQ177" s="70"/>
      <c r="AR177" s="69">
        <v>99</v>
      </c>
      <c r="AS177" s="69"/>
      <c r="AT177" s="493"/>
      <c r="AU177" s="494"/>
      <c r="AV177" s="490">
        <f t="shared" ref="AV177" si="232">IF(OrderFormType="Wholesale",CEILING(AR177*ExchRate,ExchRateRoundUpTo),CEILING(AN177*ExchRate,ExchRateRoundUpTo)/1.22)</f>
        <v>99</v>
      </c>
      <c r="AW177" s="490">
        <f t="shared" ref="AW177" si="233">AV177*(1+AO177+AP177)</f>
        <v>99</v>
      </c>
      <c r="AX177" s="71"/>
      <c r="AY177" s="72"/>
      <c r="AZ177" s="73"/>
      <c r="BA177" s="74"/>
      <c r="BB177" s="75"/>
      <c r="BC177" s="52">
        <f t="shared" ref="BC177" si="234">SUM(AX177:BB177)</f>
        <v>0</v>
      </c>
      <c r="BD177" s="51">
        <f t="shared" ref="BD177" si="235">N177*BC177</f>
        <v>0</v>
      </c>
      <c r="BE177" s="491">
        <f t="shared" ref="BE177" si="236">AV177*(1.05+AO177+AP177)</f>
        <v>103.95</v>
      </c>
      <c r="BF177" s="248"/>
      <c r="BG177" s="217">
        <f t="shared" ref="BG177" si="237">$N177*BF177</f>
        <v>0</v>
      </c>
      <c r="BH177" s="491">
        <f t="shared" si="221"/>
        <v>108.9</v>
      </c>
      <c r="BI177" s="103"/>
      <c r="BJ177" s="51">
        <f t="shared" ref="BJ177" si="238">N177*BI177</f>
        <v>0</v>
      </c>
      <c r="BK177" s="491">
        <f t="shared" ref="BK177" si="239">AV177*(1.15+AO177+AP177)</f>
        <v>113.85</v>
      </c>
      <c r="BL177" s="103"/>
      <c r="BM177" s="217">
        <f t="shared" ref="BM177" si="240">N177*BL177</f>
        <v>0</v>
      </c>
      <c r="BN177" s="491">
        <f t="shared" ref="BN177" si="241">AV177*(1.2+AO177+AP177)</f>
        <v>118.8</v>
      </c>
      <c r="BO177" s="392">
        <f t="shared" ref="BO177" si="242">(AD177*AW177)+(BC177*BE177)+(BF177*BH177)+(BI177*BK177)+(BL177*BN177)</f>
        <v>0</v>
      </c>
      <c r="BP177" s="217">
        <f t="shared" ref="BP177" si="243">AD177+BC177+BF177+BI177+BL177</f>
        <v>0</v>
      </c>
      <c r="BQ177" s="51">
        <f t="shared" ref="BQ177" si="244">N177*BP177</f>
        <v>0</v>
      </c>
      <c r="BR177" s="77">
        <v>2839</v>
      </c>
    </row>
    <row r="178" spans="1:70" ht="12.75" customHeight="1" x14ac:dyDescent="0.15">
      <c r="A178" s="51" t="str">
        <f t="shared" ref="A178:A181" si="245">"LA3"&amp;REPT(0,4-LEN(BR178))&amp;BR178</f>
        <v>LA32840</v>
      </c>
      <c r="B178" s="131" t="s">
        <v>1007</v>
      </c>
      <c r="C178" s="131" t="s">
        <v>1283</v>
      </c>
      <c r="D178" s="126" t="s">
        <v>5</v>
      </c>
      <c r="E178" s="414" t="s">
        <v>784</v>
      </c>
      <c r="F178" s="129" t="s">
        <v>58</v>
      </c>
      <c r="G178" s="55" t="s">
        <v>72</v>
      </c>
      <c r="H178" s="55" t="s">
        <v>70</v>
      </c>
      <c r="I178" s="230" t="s">
        <v>1054</v>
      </c>
      <c r="J178" s="590" t="s">
        <v>1064</v>
      </c>
      <c r="K178" s="590" t="s">
        <v>1053</v>
      </c>
      <c r="L178" s="230" t="s">
        <v>1055</v>
      </c>
      <c r="M178" s="55">
        <v>5.63</v>
      </c>
      <c r="N178" s="130">
        <v>8</v>
      </c>
      <c r="O178" s="239"/>
      <c r="P178" s="239"/>
      <c r="Q178" s="56"/>
      <c r="R178" s="57"/>
      <c r="S178" s="58"/>
      <c r="T178" s="59"/>
      <c r="U178" s="60"/>
      <c r="V178" s="61"/>
      <c r="W178" s="62"/>
      <c r="X178" s="63"/>
      <c r="Y178" s="64"/>
      <c r="Z178" s="65"/>
      <c r="AA178" s="66"/>
      <c r="AB178" s="103"/>
      <c r="AC178" s="103"/>
      <c r="AD178" s="220">
        <f t="shared" ref="AD178:AD181" si="246">SUM(Q178:AC178)</f>
        <v>0</v>
      </c>
      <c r="AE178" s="68">
        <f t="shared" ref="AE178:AE181" si="247">N178*AD178</f>
        <v>0</v>
      </c>
      <c r="AF178" s="69"/>
      <c r="AG178" s="69"/>
      <c r="AH178" s="70"/>
      <c r="AI178" s="69"/>
      <c r="AJ178" s="69"/>
      <c r="AK178" s="69"/>
      <c r="AL178" s="495"/>
      <c r="AM178" s="489"/>
      <c r="AN178" s="69">
        <v>149</v>
      </c>
      <c r="AO178" s="70"/>
      <c r="AP178" s="70"/>
      <c r="AQ178" s="70"/>
      <c r="AR178" s="69">
        <v>119</v>
      </c>
      <c r="AS178" s="69"/>
      <c r="AT178" s="493"/>
      <c r="AU178" s="494"/>
      <c r="AV178" s="490">
        <f t="shared" ref="AV178:AV181" si="248">IF(OrderFormType="Wholesale",CEILING(AR178*ExchRate,ExchRateRoundUpTo),CEILING(AN178*ExchRate,ExchRateRoundUpTo)/1.22)</f>
        <v>119</v>
      </c>
      <c r="AW178" s="490">
        <f t="shared" ref="AW178:AW181" si="249">AV178*(1+AO178+AP178)</f>
        <v>119</v>
      </c>
      <c r="AX178" s="71"/>
      <c r="AY178" s="72"/>
      <c r="AZ178" s="73"/>
      <c r="BA178" s="74"/>
      <c r="BB178" s="75"/>
      <c r="BC178" s="52">
        <f t="shared" ref="BC178:BC181" si="250">SUM(AX178:BB178)</f>
        <v>0</v>
      </c>
      <c r="BD178" s="51">
        <f t="shared" ref="BD178:BD181" si="251">N178*BC178</f>
        <v>0</v>
      </c>
      <c r="BE178" s="491">
        <f t="shared" ref="BE178:BE181" si="252">AV178*(1.05+AO178+AP178)</f>
        <v>124.95</v>
      </c>
      <c r="BF178" s="248"/>
      <c r="BG178" s="217">
        <f t="shared" ref="BG178:BG181" si="253">$N178*BF178</f>
        <v>0</v>
      </c>
      <c r="BH178" s="491">
        <f t="shared" si="221"/>
        <v>130.9</v>
      </c>
      <c r="BI178" s="103"/>
      <c r="BJ178" s="51">
        <f t="shared" ref="BJ178:BJ181" si="254">N178*BI178</f>
        <v>0</v>
      </c>
      <c r="BK178" s="491">
        <f t="shared" ref="BK178:BK181" si="255">AV178*(1.15+AO178+AP178)</f>
        <v>136.85</v>
      </c>
      <c r="BL178" s="103"/>
      <c r="BM178" s="217">
        <f t="shared" ref="BM178:BM181" si="256">N178*BL178</f>
        <v>0</v>
      </c>
      <c r="BN178" s="491">
        <f t="shared" ref="BN178:BN181" si="257">AV178*(1.2+AO178+AP178)</f>
        <v>142.79999999999998</v>
      </c>
      <c r="BO178" s="392">
        <f t="shared" ref="BO178:BO181" si="258">(AD178*AW178)+(BC178*BE178)+(BF178*BH178)+(BI178*BK178)+(BL178*BN178)</f>
        <v>0</v>
      </c>
      <c r="BP178" s="217">
        <f t="shared" ref="BP178:BP181" si="259">AD178+BC178+BF178+BI178+BL178</f>
        <v>0</v>
      </c>
      <c r="BQ178" s="51">
        <f t="shared" ref="BQ178:BQ181" si="260">N178*BP178</f>
        <v>0</v>
      </c>
      <c r="BR178" s="77">
        <v>2840</v>
      </c>
    </row>
    <row r="179" spans="1:70" ht="12.75" customHeight="1" x14ac:dyDescent="0.15">
      <c r="A179" s="51" t="str">
        <f>"LA3"&amp;REPT(0,4-LEN(BR179))&amp;BR179</f>
        <v>LA32646</v>
      </c>
      <c r="B179" s="131" t="s">
        <v>1007</v>
      </c>
      <c r="C179" s="131" t="s">
        <v>1084</v>
      </c>
      <c r="D179" s="126" t="s">
        <v>5</v>
      </c>
      <c r="E179" s="414"/>
      <c r="F179" s="129" t="s">
        <v>57</v>
      </c>
      <c r="G179" s="55" t="s">
        <v>83</v>
      </c>
      <c r="H179" s="55" t="s">
        <v>70</v>
      </c>
      <c r="I179" s="230" t="s">
        <v>1054</v>
      </c>
      <c r="J179" s="590" t="s">
        <v>1064</v>
      </c>
      <c r="K179" s="590" t="s">
        <v>1053</v>
      </c>
      <c r="L179" s="230" t="s">
        <v>1055</v>
      </c>
      <c r="M179" s="55">
        <v>5.9</v>
      </c>
      <c r="N179" s="130">
        <v>4</v>
      </c>
      <c r="O179" s="239"/>
      <c r="P179" s="239"/>
      <c r="Q179" s="56"/>
      <c r="R179" s="57"/>
      <c r="S179" s="58"/>
      <c r="T179" s="59"/>
      <c r="U179" s="60"/>
      <c r="V179" s="61"/>
      <c r="W179" s="62"/>
      <c r="X179" s="63"/>
      <c r="Y179" s="64"/>
      <c r="Z179" s="65"/>
      <c r="AA179" s="66"/>
      <c r="AB179" s="103"/>
      <c r="AC179" s="103"/>
      <c r="AD179" s="220">
        <f>SUM(Q179:AC179)</f>
        <v>0</v>
      </c>
      <c r="AE179" s="68">
        <f>N179*AD179</f>
        <v>0</v>
      </c>
      <c r="AF179" s="69"/>
      <c r="AG179" s="69"/>
      <c r="AH179" s="70"/>
      <c r="AI179" s="69"/>
      <c r="AJ179" s="69"/>
      <c r="AK179" s="69"/>
      <c r="AL179" s="495"/>
      <c r="AM179" s="489"/>
      <c r="AN179" s="69">
        <v>139</v>
      </c>
      <c r="AO179" s="70"/>
      <c r="AP179" s="70"/>
      <c r="AQ179" s="70"/>
      <c r="AR179" s="69">
        <v>114</v>
      </c>
      <c r="AS179" s="69"/>
      <c r="AT179" s="493"/>
      <c r="AU179" s="494"/>
      <c r="AV179" s="490">
        <f>IF(OrderFormType="Wholesale",CEILING(AR179*ExchRate,ExchRateRoundUpTo),CEILING(AN179*ExchRate,ExchRateRoundUpTo)/1.22)</f>
        <v>114</v>
      </c>
      <c r="AW179" s="490">
        <f>AV179*(1+AO179+AP179)</f>
        <v>114</v>
      </c>
      <c r="AX179" s="71"/>
      <c r="AY179" s="72"/>
      <c r="AZ179" s="73"/>
      <c r="BA179" s="74"/>
      <c r="BB179" s="75"/>
      <c r="BC179" s="52">
        <f>SUM(AX179:BB179)</f>
        <v>0</v>
      </c>
      <c r="BD179" s="51">
        <f>N179*BC179</f>
        <v>0</v>
      </c>
      <c r="BE179" s="491">
        <f>AV179*(1.05+AO179+AP179)</f>
        <v>119.7</v>
      </c>
      <c r="BF179" s="248"/>
      <c r="BG179" s="217">
        <f>$N179*BF179</f>
        <v>0</v>
      </c>
      <c r="BH179" s="491">
        <f>$AV179*(1.1+$AO179+$AP179)</f>
        <v>125.4</v>
      </c>
      <c r="BI179" s="103"/>
      <c r="BJ179" s="51">
        <f>N179*BI179</f>
        <v>0</v>
      </c>
      <c r="BK179" s="491">
        <f>AV179*(1.15+AO179+AP179)</f>
        <v>131.1</v>
      </c>
      <c r="BL179" s="103"/>
      <c r="BM179" s="217">
        <f>N179*BL179</f>
        <v>0</v>
      </c>
      <c r="BN179" s="491">
        <f>AV179*(1.2+AO179+AP179)</f>
        <v>136.79999999999998</v>
      </c>
      <c r="BO179" s="392">
        <f>(AD179*AW179)+(BC179*BE179)+(BF179*BH179)+(BI179*BK179)+(BL179*BN179)</f>
        <v>0</v>
      </c>
      <c r="BP179" s="217">
        <f>AD179+BC179+BF179+BI179+BL179</f>
        <v>0</v>
      </c>
      <c r="BQ179" s="51">
        <f>N179*BP179</f>
        <v>0</v>
      </c>
      <c r="BR179" s="77">
        <v>2646</v>
      </c>
    </row>
    <row r="180" spans="1:70" ht="12.75" customHeight="1" x14ac:dyDescent="0.15">
      <c r="A180" s="51" t="str">
        <f>"LA3"&amp;REPT(0,4-LEN(BR180))&amp;BR180</f>
        <v>LA32842</v>
      </c>
      <c r="B180" s="131" t="s">
        <v>1007</v>
      </c>
      <c r="C180" s="131" t="s">
        <v>1281</v>
      </c>
      <c r="D180" s="126" t="s">
        <v>5</v>
      </c>
      <c r="E180" s="414" t="s">
        <v>784</v>
      </c>
      <c r="F180" s="129" t="s">
        <v>57</v>
      </c>
      <c r="G180" s="55" t="s">
        <v>83</v>
      </c>
      <c r="H180" s="55" t="s">
        <v>70</v>
      </c>
      <c r="I180" s="230" t="s">
        <v>1054</v>
      </c>
      <c r="J180" s="590" t="s">
        <v>1064</v>
      </c>
      <c r="K180" s="590" t="s">
        <v>1053</v>
      </c>
      <c r="L180" s="230" t="s">
        <v>1055</v>
      </c>
      <c r="M180" s="55">
        <v>3.7320000000000002</v>
      </c>
      <c r="N180" s="130">
        <v>4</v>
      </c>
      <c r="O180" s="239"/>
      <c r="P180" s="239"/>
      <c r="Q180" s="56"/>
      <c r="R180" s="57"/>
      <c r="S180" s="58"/>
      <c r="T180" s="59"/>
      <c r="U180" s="60"/>
      <c r="V180" s="61"/>
      <c r="W180" s="62"/>
      <c r="X180" s="63"/>
      <c r="Y180" s="64"/>
      <c r="Z180" s="65"/>
      <c r="AA180" s="66"/>
      <c r="AB180" s="103"/>
      <c r="AC180" s="103"/>
      <c r="AD180" s="220">
        <f>SUM(Q180:AC180)</f>
        <v>0</v>
      </c>
      <c r="AE180" s="68">
        <f>N180*AD180</f>
        <v>0</v>
      </c>
      <c r="AF180" s="69"/>
      <c r="AG180" s="69"/>
      <c r="AH180" s="70"/>
      <c r="AI180" s="69"/>
      <c r="AJ180" s="69"/>
      <c r="AK180" s="69"/>
      <c r="AL180" s="495"/>
      <c r="AM180" s="489"/>
      <c r="AN180" s="69">
        <v>134</v>
      </c>
      <c r="AO180" s="70"/>
      <c r="AP180" s="70"/>
      <c r="AQ180" s="70"/>
      <c r="AR180" s="69">
        <v>109</v>
      </c>
      <c r="AS180" s="69"/>
      <c r="AT180" s="493"/>
      <c r="AU180" s="494"/>
      <c r="AV180" s="490">
        <f>IF(OrderFormType="Wholesale",CEILING(AR180*ExchRate,ExchRateRoundUpTo),CEILING(AN180*ExchRate,ExchRateRoundUpTo)/1.22)</f>
        <v>109</v>
      </c>
      <c r="AW180" s="490">
        <f>AV180*(1+AO180+AP180)</f>
        <v>109</v>
      </c>
      <c r="AX180" s="71"/>
      <c r="AY180" s="72"/>
      <c r="AZ180" s="73"/>
      <c r="BA180" s="74"/>
      <c r="BB180" s="75"/>
      <c r="BC180" s="52">
        <f>SUM(AX180:BB180)</f>
        <v>0</v>
      </c>
      <c r="BD180" s="51">
        <f>N180*BC180</f>
        <v>0</v>
      </c>
      <c r="BE180" s="491">
        <f>AV180*(1.05+AO180+AP180)</f>
        <v>114.45</v>
      </c>
      <c r="BF180" s="248"/>
      <c r="BG180" s="217">
        <f>$N180*BF180</f>
        <v>0</v>
      </c>
      <c r="BH180" s="491">
        <f>$AV180*(1.1+$AO180+$AP180)</f>
        <v>119.9</v>
      </c>
      <c r="BI180" s="103"/>
      <c r="BJ180" s="51">
        <f>N180*BI180</f>
        <v>0</v>
      </c>
      <c r="BK180" s="491">
        <f>AV180*(1.15+AO180+AP180)</f>
        <v>125.35</v>
      </c>
      <c r="BL180" s="103"/>
      <c r="BM180" s="217">
        <f>N180*BL180</f>
        <v>0</v>
      </c>
      <c r="BN180" s="491">
        <f>AV180*(1.2+AO180+AP180)</f>
        <v>130.79999999999998</v>
      </c>
      <c r="BO180" s="392">
        <f>(AD180*AW180)+(BC180*BE180)+(BF180*BH180)+(BI180*BK180)+(BL180*BN180)</f>
        <v>0</v>
      </c>
      <c r="BP180" s="217">
        <f>AD180+BC180+BF180+BI180+BL180</f>
        <v>0</v>
      </c>
      <c r="BQ180" s="51">
        <f>N180*BP180</f>
        <v>0</v>
      </c>
      <c r="BR180" s="77">
        <v>2842</v>
      </c>
    </row>
    <row r="181" spans="1:70" ht="12.75" customHeight="1" x14ac:dyDescent="0.15">
      <c r="A181" s="51" t="str">
        <f t="shared" si="245"/>
        <v>LA32841</v>
      </c>
      <c r="B181" s="131" t="s">
        <v>1007</v>
      </c>
      <c r="C181" s="131" t="s">
        <v>1282</v>
      </c>
      <c r="D181" s="126" t="s">
        <v>5</v>
      </c>
      <c r="E181" s="414" t="s">
        <v>784</v>
      </c>
      <c r="F181" s="129" t="s">
        <v>57</v>
      </c>
      <c r="G181" s="55" t="s">
        <v>83</v>
      </c>
      <c r="H181" s="55" t="s">
        <v>70</v>
      </c>
      <c r="I181" s="230" t="s">
        <v>1054</v>
      </c>
      <c r="J181" s="590" t="s">
        <v>1064</v>
      </c>
      <c r="K181" s="590" t="s">
        <v>1053</v>
      </c>
      <c r="L181" s="230" t="s">
        <v>1055</v>
      </c>
      <c r="M181" s="55">
        <v>10.632</v>
      </c>
      <c r="N181" s="130">
        <v>4</v>
      </c>
      <c r="O181" s="239"/>
      <c r="P181" s="239"/>
      <c r="Q181" s="56"/>
      <c r="R181" s="57"/>
      <c r="S181" s="58"/>
      <c r="T181" s="59"/>
      <c r="U181" s="60"/>
      <c r="V181" s="61"/>
      <c r="W181" s="62"/>
      <c r="X181" s="63"/>
      <c r="Y181" s="64"/>
      <c r="Z181" s="65"/>
      <c r="AA181" s="66"/>
      <c r="AB181" s="103"/>
      <c r="AC181" s="103"/>
      <c r="AD181" s="220">
        <f t="shared" si="246"/>
        <v>0</v>
      </c>
      <c r="AE181" s="68">
        <f t="shared" si="247"/>
        <v>0</v>
      </c>
      <c r="AF181" s="69"/>
      <c r="AG181" s="69"/>
      <c r="AH181" s="70"/>
      <c r="AI181" s="69"/>
      <c r="AJ181" s="69"/>
      <c r="AK181" s="69"/>
      <c r="AL181" s="495"/>
      <c r="AM181" s="489"/>
      <c r="AN181" s="69">
        <v>179</v>
      </c>
      <c r="AO181" s="70"/>
      <c r="AP181" s="70"/>
      <c r="AQ181" s="70"/>
      <c r="AR181" s="69">
        <v>144</v>
      </c>
      <c r="AS181" s="69"/>
      <c r="AT181" s="493"/>
      <c r="AU181" s="494"/>
      <c r="AV181" s="490">
        <f t="shared" si="248"/>
        <v>144</v>
      </c>
      <c r="AW181" s="490">
        <f t="shared" si="249"/>
        <v>144</v>
      </c>
      <c r="AX181" s="71"/>
      <c r="AY181" s="72"/>
      <c r="AZ181" s="73"/>
      <c r="BA181" s="74"/>
      <c r="BB181" s="75"/>
      <c r="BC181" s="52">
        <f t="shared" si="250"/>
        <v>0</v>
      </c>
      <c r="BD181" s="51">
        <f t="shared" si="251"/>
        <v>0</v>
      </c>
      <c r="BE181" s="491">
        <f t="shared" si="252"/>
        <v>151.20000000000002</v>
      </c>
      <c r="BF181" s="248"/>
      <c r="BG181" s="217">
        <f t="shared" si="253"/>
        <v>0</v>
      </c>
      <c r="BH181" s="491">
        <f t="shared" si="221"/>
        <v>158.4</v>
      </c>
      <c r="BI181" s="103"/>
      <c r="BJ181" s="51">
        <f t="shared" si="254"/>
        <v>0</v>
      </c>
      <c r="BK181" s="491">
        <f t="shared" si="255"/>
        <v>165.6</v>
      </c>
      <c r="BL181" s="103"/>
      <c r="BM181" s="217">
        <f t="shared" si="256"/>
        <v>0</v>
      </c>
      <c r="BN181" s="491">
        <f t="shared" si="257"/>
        <v>172.79999999999998</v>
      </c>
      <c r="BO181" s="392">
        <f t="shared" si="258"/>
        <v>0</v>
      </c>
      <c r="BP181" s="217">
        <f t="shared" si="259"/>
        <v>0</v>
      </c>
      <c r="BQ181" s="51">
        <f t="shared" si="260"/>
        <v>0</v>
      </c>
      <c r="BR181" s="77">
        <v>2841</v>
      </c>
    </row>
    <row r="182" spans="1:70" ht="12.75" customHeight="1" x14ac:dyDescent="0.15">
      <c r="A182" s="51" t="str">
        <f t="shared" ref="A182" si="261">"LA3"&amp;REPT(0,4-LEN(BR182))&amp;BR182</f>
        <v>LA32843</v>
      </c>
      <c r="B182" s="131" t="s">
        <v>1007</v>
      </c>
      <c r="C182" s="131" t="s">
        <v>1279</v>
      </c>
      <c r="D182" s="126" t="s">
        <v>5</v>
      </c>
      <c r="E182" s="414" t="s">
        <v>784</v>
      </c>
      <c r="F182" s="129" t="s">
        <v>56</v>
      </c>
      <c r="G182" s="55" t="s">
        <v>72</v>
      </c>
      <c r="H182" s="55" t="s">
        <v>70</v>
      </c>
      <c r="I182" s="230" t="s">
        <v>1054</v>
      </c>
      <c r="J182" s="590" t="s">
        <v>1064</v>
      </c>
      <c r="K182" s="590" t="s">
        <v>1053</v>
      </c>
      <c r="L182" s="230" t="s">
        <v>1055</v>
      </c>
      <c r="M182" s="55">
        <v>12.225</v>
      </c>
      <c r="N182" s="130">
        <v>4</v>
      </c>
      <c r="O182" s="239"/>
      <c r="P182" s="239"/>
      <c r="Q182" s="56"/>
      <c r="R182" s="57"/>
      <c r="S182" s="58"/>
      <c r="T182" s="59"/>
      <c r="U182" s="60"/>
      <c r="V182" s="61"/>
      <c r="W182" s="62"/>
      <c r="X182" s="63"/>
      <c r="Y182" s="64"/>
      <c r="Z182" s="65"/>
      <c r="AA182" s="66"/>
      <c r="AB182" s="103"/>
      <c r="AC182" s="103"/>
      <c r="AD182" s="220">
        <f t="shared" ref="AD182" si="262">SUM(Q182:AC182)</f>
        <v>0</v>
      </c>
      <c r="AE182" s="68">
        <f t="shared" ref="AE182" si="263">N182*AD182</f>
        <v>0</v>
      </c>
      <c r="AF182" s="69"/>
      <c r="AG182" s="69"/>
      <c r="AH182" s="70"/>
      <c r="AI182" s="69"/>
      <c r="AJ182" s="69"/>
      <c r="AK182" s="69"/>
      <c r="AL182" s="495"/>
      <c r="AM182" s="489"/>
      <c r="AN182" s="69">
        <v>189</v>
      </c>
      <c r="AO182" s="70"/>
      <c r="AP182" s="70"/>
      <c r="AQ182" s="70"/>
      <c r="AR182" s="69">
        <v>154</v>
      </c>
      <c r="AS182" s="69"/>
      <c r="AT182" s="493"/>
      <c r="AU182" s="494"/>
      <c r="AV182" s="490">
        <f t="shared" ref="AV182" si="264">IF(OrderFormType="Wholesale",CEILING(AR182*ExchRate,ExchRateRoundUpTo),CEILING(AN182*ExchRate,ExchRateRoundUpTo)/1.22)</f>
        <v>154</v>
      </c>
      <c r="AW182" s="490">
        <f t="shared" ref="AW182" si="265">AV182*(1+AO182+AP182)</f>
        <v>154</v>
      </c>
      <c r="AX182" s="71"/>
      <c r="AY182" s="72"/>
      <c r="AZ182" s="73"/>
      <c r="BA182" s="74"/>
      <c r="BB182" s="75"/>
      <c r="BC182" s="52">
        <f t="shared" ref="BC182" si="266">SUM(AX182:BB182)</f>
        <v>0</v>
      </c>
      <c r="BD182" s="51">
        <f t="shared" ref="BD182" si="267">N182*BC182</f>
        <v>0</v>
      </c>
      <c r="BE182" s="491">
        <f t="shared" ref="BE182" si="268">AV182*(1.05+AO182+AP182)</f>
        <v>161.70000000000002</v>
      </c>
      <c r="BF182" s="248"/>
      <c r="BG182" s="217">
        <f t="shared" ref="BG182" si="269">$N182*BF182</f>
        <v>0</v>
      </c>
      <c r="BH182" s="491">
        <f t="shared" si="221"/>
        <v>169.4</v>
      </c>
      <c r="BI182" s="103"/>
      <c r="BJ182" s="51">
        <f t="shared" ref="BJ182" si="270">N182*BI182</f>
        <v>0</v>
      </c>
      <c r="BK182" s="491">
        <f t="shared" ref="BK182" si="271">AV182*(1.15+AO182+AP182)</f>
        <v>177.1</v>
      </c>
      <c r="BL182" s="103"/>
      <c r="BM182" s="217">
        <f t="shared" ref="BM182" si="272">N182*BL182</f>
        <v>0</v>
      </c>
      <c r="BN182" s="491">
        <f t="shared" ref="BN182" si="273">AV182*(1.2+AO182+AP182)</f>
        <v>184.79999999999998</v>
      </c>
      <c r="BO182" s="392">
        <f t="shared" ref="BO182" si="274">(AD182*AW182)+(BC182*BE182)+(BF182*BH182)+(BI182*BK182)+(BL182*BN182)</f>
        <v>0</v>
      </c>
      <c r="BP182" s="217">
        <f t="shared" ref="BP182" si="275">AD182+BC182+BF182+BI182+BL182</f>
        <v>0</v>
      </c>
      <c r="BQ182" s="51">
        <f t="shared" ref="BQ182" si="276">N182*BP182</f>
        <v>0</v>
      </c>
      <c r="BR182" s="77">
        <v>2843</v>
      </c>
    </row>
    <row r="183" spans="1:70" ht="12.75" customHeight="1" x14ac:dyDescent="0.15">
      <c r="A183" s="51" t="str">
        <f>"LA3"&amp;REPT(0,4-LEN(BR193))&amp;BR193</f>
        <v>LA32581</v>
      </c>
      <c r="B183" s="90" t="s">
        <v>988</v>
      </c>
      <c r="C183" s="90" t="s">
        <v>990</v>
      </c>
      <c r="D183" s="90" t="s">
        <v>61</v>
      </c>
      <c r="E183" s="413"/>
      <c r="F183" s="129" t="s">
        <v>476</v>
      </c>
      <c r="G183" s="285" t="s">
        <v>1177</v>
      </c>
      <c r="H183" s="577" t="s">
        <v>70</v>
      </c>
      <c r="I183" s="230" t="s">
        <v>1054</v>
      </c>
      <c r="J183" s="590" t="s">
        <v>1064</v>
      </c>
      <c r="K183" s="590" t="s">
        <v>1053</v>
      </c>
      <c r="L183" s="230" t="s">
        <v>1055</v>
      </c>
      <c r="M183" s="510">
        <v>0.8</v>
      </c>
      <c r="N183" s="347">
        <v>1</v>
      </c>
      <c r="O183" s="187"/>
      <c r="P183" s="187"/>
      <c r="Q183" s="411"/>
      <c r="R183" s="57"/>
      <c r="S183" s="58"/>
      <c r="T183" s="59"/>
      <c r="U183" s="60"/>
      <c r="V183" s="61"/>
      <c r="W183" s="62"/>
      <c r="X183" s="63"/>
      <c r="Y183" s="64"/>
      <c r="Z183" s="65"/>
      <c r="AA183" s="66"/>
      <c r="AB183" s="103"/>
      <c r="AC183" s="103"/>
      <c r="AD183" s="220">
        <f t="shared" si="196"/>
        <v>0</v>
      </c>
      <c r="AE183" s="68">
        <f t="shared" si="214"/>
        <v>0</v>
      </c>
      <c r="AF183" s="69"/>
      <c r="AG183" s="69"/>
      <c r="AH183" s="70"/>
      <c r="AI183" s="69"/>
      <c r="AJ183" s="69"/>
      <c r="AK183" s="69"/>
      <c r="AL183" s="495"/>
      <c r="AM183" s="489"/>
      <c r="AN183" s="69">
        <v>234</v>
      </c>
      <c r="AO183" s="70"/>
      <c r="AP183" s="70"/>
      <c r="AQ183" s="70"/>
      <c r="AR183" s="69">
        <v>189</v>
      </c>
      <c r="AS183" s="69"/>
      <c r="AT183" s="493"/>
      <c r="AU183" s="494"/>
      <c r="AV183" s="490">
        <f t="shared" si="215"/>
        <v>189</v>
      </c>
      <c r="AW183" s="490">
        <f t="shared" si="216"/>
        <v>189</v>
      </c>
      <c r="AX183" s="71"/>
      <c r="AY183" s="72"/>
      <c r="AZ183" s="73"/>
      <c r="BA183" s="74"/>
      <c r="BB183" s="75"/>
      <c r="BC183" s="52">
        <f t="shared" si="217"/>
        <v>0</v>
      </c>
      <c r="BD183" s="51">
        <f t="shared" si="218"/>
        <v>0</v>
      </c>
      <c r="BE183" s="491">
        <f t="shared" si="219"/>
        <v>198.45000000000002</v>
      </c>
      <c r="BF183" s="248"/>
      <c r="BG183" s="217">
        <f t="shared" si="220"/>
        <v>0</v>
      </c>
      <c r="BH183" s="491">
        <f t="shared" si="221"/>
        <v>207.9</v>
      </c>
      <c r="BI183" s="395"/>
      <c r="BJ183" s="51">
        <f t="shared" si="222"/>
        <v>0</v>
      </c>
      <c r="BK183" s="491">
        <f t="shared" si="223"/>
        <v>217.35</v>
      </c>
      <c r="BL183" s="395"/>
      <c r="BM183" s="217">
        <f t="shared" si="224"/>
        <v>0</v>
      </c>
      <c r="BN183" s="491">
        <f t="shared" si="225"/>
        <v>226.79999999999998</v>
      </c>
      <c r="BO183" s="392">
        <f t="shared" si="226"/>
        <v>0</v>
      </c>
      <c r="BP183" s="217">
        <f t="shared" si="227"/>
        <v>0</v>
      </c>
      <c r="BQ183" s="51">
        <f t="shared" si="228"/>
        <v>0</v>
      </c>
      <c r="BR183" s="77">
        <v>2587</v>
      </c>
    </row>
    <row r="184" spans="1:70" ht="12.75" customHeight="1" x14ac:dyDescent="0.15">
      <c r="A184" s="51" t="str">
        <f t="shared" ref="A184:A202" si="277">"LA3"&amp;REPT(0,4-LEN(BR184))&amp;BR184</f>
        <v>LA32588</v>
      </c>
      <c r="B184" s="90" t="s">
        <v>988</v>
      </c>
      <c r="C184" s="90" t="s">
        <v>991</v>
      </c>
      <c r="D184" s="90" t="s">
        <v>61</v>
      </c>
      <c r="E184" s="413"/>
      <c r="F184" s="129" t="s">
        <v>476</v>
      </c>
      <c r="G184" s="285" t="s">
        <v>1178</v>
      </c>
      <c r="H184" s="577" t="s">
        <v>70</v>
      </c>
      <c r="I184" s="230" t="s">
        <v>1054</v>
      </c>
      <c r="J184" s="590" t="s">
        <v>1064</v>
      </c>
      <c r="K184" s="590" t="s">
        <v>1053</v>
      </c>
      <c r="L184" s="230" t="s">
        <v>1055</v>
      </c>
      <c r="M184" s="510">
        <v>0.9</v>
      </c>
      <c r="N184" s="347">
        <v>1</v>
      </c>
      <c r="O184" s="187"/>
      <c r="P184" s="187"/>
      <c r="Q184" s="411"/>
      <c r="R184" s="57"/>
      <c r="S184" s="58"/>
      <c r="T184" s="59"/>
      <c r="U184" s="60"/>
      <c r="V184" s="61"/>
      <c r="W184" s="62"/>
      <c r="X184" s="63"/>
      <c r="Y184" s="64"/>
      <c r="Z184" s="65"/>
      <c r="AA184" s="66"/>
      <c r="AB184" s="103"/>
      <c r="AC184" s="103"/>
      <c r="AD184" s="220">
        <f t="shared" si="196"/>
        <v>0</v>
      </c>
      <c r="AE184" s="68">
        <f t="shared" si="214"/>
        <v>0</v>
      </c>
      <c r="AF184" s="69"/>
      <c r="AG184" s="69"/>
      <c r="AH184" s="70"/>
      <c r="AI184" s="69"/>
      <c r="AJ184" s="69"/>
      <c r="AK184" s="69"/>
      <c r="AL184" s="495"/>
      <c r="AM184" s="489"/>
      <c r="AN184" s="69">
        <v>209</v>
      </c>
      <c r="AO184" s="70"/>
      <c r="AP184" s="70"/>
      <c r="AQ184" s="70"/>
      <c r="AR184" s="69">
        <v>169</v>
      </c>
      <c r="AS184" s="69"/>
      <c r="AT184" s="493"/>
      <c r="AU184" s="494"/>
      <c r="AV184" s="490">
        <f t="shared" si="215"/>
        <v>169</v>
      </c>
      <c r="AW184" s="490">
        <f t="shared" si="216"/>
        <v>169</v>
      </c>
      <c r="AX184" s="71"/>
      <c r="AY184" s="72"/>
      <c r="AZ184" s="73"/>
      <c r="BA184" s="74"/>
      <c r="BB184" s="75"/>
      <c r="BC184" s="52">
        <f t="shared" si="217"/>
        <v>0</v>
      </c>
      <c r="BD184" s="51">
        <f t="shared" si="218"/>
        <v>0</v>
      </c>
      <c r="BE184" s="491">
        <f t="shared" si="219"/>
        <v>177.45000000000002</v>
      </c>
      <c r="BF184" s="248"/>
      <c r="BG184" s="217">
        <f t="shared" si="220"/>
        <v>0</v>
      </c>
      <c r="BH184" s="491">
        <f t="shared" si="221"/>
        <v>185.9</v>
      </c>
      <c r="BI184" s="395"/>
      <c r="BJ184" s="51">
        <f t="shared" si="222"/>
        <v>0</v>
      </c>
      <c r="BK184" s="491">
        <f t="shared" si="223"/>
        <v>194.35</v>
      </c>
      <c r="BL184" s="395"/>
      <c r="BM184" s="217">
        <f t="shared" si="224"/>
        <v>0</v>
      </c>
      <c r="BN184" s="491">
        <f t="shared" si="225"/>
        <v>202.79999999999998</v>
      </c>
      <c r="BO184" s="392">
        <f t="shared" si="226"/>
        <v>0</v>
      </c>
      <c r="BP184" s="217">
        <f t="shared" si="227"/>
        <v>0</v>
      </c>
      <c r="BQ184" s="51">
        <f t="shared" si="228"/>
        <v>0</v>
      </c>
      <c r="BR184" s="77">
        <v>2588</v>
      </c>
    </row>
    <row r="185" spans="1:70" ht="12.75" customHeight="1" x14ac:dyDescent="0.15">
      <c r="A185" s="51" t="str">
        <f t="shared" si="277"/>
        <v>LA32589</v>
      </c>
      <c r="B185" s="90" t="s">
        <v>988</v>
      </c>
      <c r="C185" s="90" t="s">
        <v>992</v>
      </c>
      <c r="D185" s="90" t="s">
        <v>61</v>
      </c>
      <c r="E185" s="413"/>
      <c r="F185" s="129" t="s">
        <v>476</v>
      </c>
      <c r="G185" s="285" t="s">
        <v>1179</v>
      </c>
      <c r="H185" s="577" t="s">
        <v>70</v>
      </c>
      <c r="I185" s="230" t="s">
        <v>1054</v>
      </c>
      <c r="J185" s="590" t="s">
        <v>1064</v>
      </c>
      <c r="K185" s="590" t="s">
        <v>1053</v>
      </c>
      <c r="L185" s="230" t="s">
        <v>1055</v>
      </c>
      <c r="M185" s="510">
        <v>0.6</v>
      </c>
      <c r="N185" s="347">
        <v>1</v>
      </c>
      <c r="O185" s="187"/>
      <c r="P185" s="187"/>
      <c r="Q185" s="411"/>
      <c r="R185" s="57"/>
      <c r="S185" s="58"/>
      <c r="T185" s="59"/>
      <c r="U185" s="60"/>
      <c r="V185" s="61"/>
      <c r="W185" s="62"/>
      <c r="X185" s="63"/>
      <c r="Y185" s="64"/>
      <c r="Z185" s="65"/>
      <c r="AA185" s="66"/>
      <c r="AB185" s="103"/>
      <c r="AC185" s="103"/>
      <c r="AD185" s="220">
        <f t="shared" si="196"/>
        <v>0</v>
      </c>
      <c r="AE185" s="68">
        <f t="shared" si="214"/>
        <v>0</v>
      </c>
      <c r="AF185" s="69"/>
      <c r="AG185" s="69"/>
      <c r="AH185" s="70"/>
      <c r="AI185" s="69"/>
      <c r="AJ185" s="69"/>
      <c r="AK185" s="69"/>
      <c r="AL185" s="495"/>
      <c r="AM185" s="489"/>
      <c r="AN185" s="69">
        <v>209</v>
      </c>
      <c r="AO185" s="70"/>
      <c r="AP185" s="70"/>
      <c r="AQ185" s="70"/>
      <c r="AR185" s="69">
        <v>169</v>
      </c>
      <c r="AS185" s="69"/>
      <c r="AT185" s="493"/>
      <c r="AU185" s="494"/>
      <c r="AV185" s="490">
        <f t="shared" si="215"/>
        <v>169</v>
      </c>
      <c r="AW185" s="490">
        <f t="shared" si="216"/>
        <v>169</v>
      </c>
      <c r="AX185" s="71"/>
      <c r="AY185" s="72"/>
      <c r="AZ185" s="73"/>
      <c r="BA185" s="74"/>
      <c r="BB185" s="75"/>
      <c r="BC185" s="52">
        <f t="shared" si="217"/>
        <v>0</v>
      </c>
      <c r="BD185" s="51">
        <f t="shared" si="218"/>
        <v>0</v>
      </c>
      <c r="BE185" s="491">
        <f t="shared" si="219"/>
        <v>177.45000000000002</v>
      </c>
      <c r="BF185" s="248"/>
      <c r="BG185" s="217">
        <f t="shared" si="220"/>
        <v>0</v>
      </c>
      <c r="BH185" s="491">
        <f t="shared" si="221"/>
        <v>185.9</v>
      </c>
      <c r="BI185" s="395"/>
      <c r="BJ185" s="51">
        <f t="shared" si="222"/>
        <v>0</v>
      </c>
      <c r="BK185" s="491">
        <f t="shared" si="223"/>
        <v>194.35</v>
      </c>
      <c r="BL185" s="395"/>
      <c r="BM185" s="217">
        <f t="shared" si="224"/>
        <v>0</v>
      </c>
      <c r="BN185" s="491">
        <f t="shared" si="225"/>
        <v>202.79999999999998</v>
      </c>
      <c r="BO185" s="392">
        <f t="shared" si="226"/>
        <v>0</v>
      </c>
      <c r="BP185" s="217">
        <f t="shared" si="227"/>
        <v>0</v>
      </c>
      <c r="BQ185" s="51">
        <f t="shared" si="228"/>
        <v>0</v>
      </c>
      <c r="BR185" s="77">
        <v>2589</v>
      </c>
    </row>
    <row r="186" spans="1:70" ht="12.75" customHeight="1" x14ac:dyDescent="0.15">
      <c r="A186" s="51" t="str">
        <f t="shared" si="277"/>
        <v>LA32590</v>
      </c>
      <c r="B186" s="90" t="s">
        <v>988</v>
      </c>
      <c r="C186" s="90" t="s">
        <v>993</v>
      </c>
      <c r="D186" s="90" t="s">
        <v>61</v>
      </c>
      <c r="E186" s="413"/>
      <c r="F186" s="129" t="s">
        <v>476</v>
      </c>
      <c r="G186" s="285" t="s">
        <v>1180</v>
      </c>
      <c r="H186" s="577" t="s">
        <v>70</v>
      </c>
      <c r="I186" s="230" t="s">
        <v>1054</v>
      </c>
      <c r="J186" s="590" t="s">
        <v>1064</v>
      </c>
      <c r="K186" s="590" t="s">
        <v>1053</v>
      </c>
      <c r="L186" s="230" t="s">
        <v>1055</v>
      </c>
      <c r="M186" s="510">
        <v>0.6</v>
      </c>
      <c r="N186" s="347">
        <v>1</v>
      </c>
      <c r="O186" s="187"/>
      <c r="P186" s="187"/>
      <c r="Q186" s="411"/>
      <c r="R186" s="57"/>
      <c r="S186" s="58"/>
      <c r="T186" s="59"/>
      <c r="U186" s="60"/>
      <c r="V186" s="61"/>
      <c r="W186" s="62"/>
      <c r="X186" s="63"/>
      <c r="Y186" s="64"/>
      <c r="Z186" s="65"/>
      <c r="AA186" s="66"/>
      <c r="AB186" s="103"/>
      <c r="AC186" s="103"/>
      <c r="AD186" s="220">
        <f t="shared" si="196"/>
        <v>0</v>
      </c>
      <c r="AE186" s="68">
        <f t="shared" si="214"/>
        <v>0</v>
      </c>
      <c r="AF186" s="69"/>
      <c r="AG186" s="69"/>
      <c r="AH186" s="70"/>
      <c r="AI186" s="69"/>
      <c r="AJ186" s="69"/>
      <c r="AK186" s="69"/>
      <c r="AL186" s="495"/>
      <c r="AM186" s="489"/>
      <c r="AN186" s="69">
        <v>234</v>
      </c>
      <c r="AO186" s="70"/>
      <c r="AP186" s="70"/>
      <c r="AQ186" s="70"/>
      <c r="AR186" s="69">
        <v>189</v>
      </c>
      <c r="AS186" s="69"/>
      <c r="AT186" s="493"/>
      <c r="AU186" s="494"/>
      <c r="AV186" s="490">
        <f t="shared" si="215"/>
        <v>189</v>
      </c>
      <c r="AW186" s="490">
        <f t="shared" si="216"/>
        <v>189</v>
      </c>
      <c r="AX186" s="71"/>
      <c r="AY186" s="72"/>
      <c r="AZ186" s="73"/>
      <c r="BA186" s="74"/>
      <c r="BB186" s="75"/>
      <c r="BC186" s="52">
        <f t="shared" si="217"/>
        <v>0</v>
      </c>
      <c r="BD186" s="51">
        <f t="shared" si="218"/>
        <v>0</v>
      </c>
      <c r="BE186" s="491">
        <f t="shared" si="219"/>
        <v>198.45000000000002</v>
      </c>
      <c r="BF186" s="248"/>
      <c r="BG186" s="217">
        <f t="shared" si="220"/>
        <v>0</v>
      </c>
      <c r="BH186" s="491">
        <f t="shared" si="221"/>
        <v>207.9</v>
      </c>
      <c r="BI186" s="395"/>
      <c r="BJ186" s="51">
        <f t="shared" si="222"/>
        <v>0</v>
      </c>
      <c r="BK186" s="491">
        <f t="shared" si="223"/>
        <v>217.35</v>
      </c>
      <c r="BL186" s="395"/>
      <c r="BM186" s="217">
        <f t="shared" si="224"/>
        <v>0</v>
      </c>
      <c r="BN186" s="491">
        <f t="shared" si="225"/>
        <v>226.79999999999998</v>
      </c>
      <c r="BO186" s="392">
        <f t="shared" si="226"/>
        <v>0</v>
      </c>
      <c r="BP186" s="217">
        <f t="shared" si="227"/>
        <v>0</v>
      </c>
      <c r="BQ186" s="51">
        <f t="shared" si="228"/>
        <v>0</v>
      </c>
      <c r="BR186" s="77">
        <v>2590</v>
      </c>
    </row>
    <row r="187" spans="1:70" ht="12.75" customHeight="1" x14ac:dyDescent="0.15">
      <c r="A187" s="51" t="str">
        <f t="shared" si="277"/>
        <v>LA32591</v>
      </c>
      <c r="B187" s="90" t="s">
        <v>988</v>
      </c>
      <c r="C187" s="90" t="s">
        <v>994</v>
      </c>
      <c r="D187" s="90" t="s">
        <v>61</v>
      </c>
      <c r="E187" s="413"/>
      <c r="F187" s="129" t="s">
        <v>476</v>
      </c>
      <c r="G187" s="285" t="s">
        <v>1181</v>
      </c>
      <c r="H187" s="577" t="s">
        <v>70</v>
      </c>
      <c r="I187" s="230" t="s">
        <v>1054</v>
      </c>
      <c r="J187" s="590" t="s">
        <v>1064</v>
      </c>
      <c r="K187" s="590" t="s">
        <v>1053</v>
      </c>
      <c r="L187" s="230" t="s">
        <v>1055</v>
      </c>
      <c r="M187" s="510">
        <v>0.7</v>
      </c>
      <c r="N187" s="347">
        <v>1</v>
      </c>
      <c r="O187" s="187"/>
      <c r="P187" s="187"/>
      <c r="Q187" s="411"/>
      <c r="R187" s="57"/>
      <c r="S187" s="58"/>
      <c r="T187" s="59"/>
      <c r="U187" s="60"/>
      <c r="V187" s="61"/>
      <c r="W187" s="62"/>
      <c r="X187" s="63"/>
      <c r="Y187" s="64"/>
      <c r="Z187" s="65"/>
      <c r="AA187" s="66"/>
      <c r="AB187" s="103"/>
      <c r="AC187" s="103"/>
      <c r="AD187" s="220">
        <f t="shared" si="196"/>
        <v>0</v>
      </c>
      <c r="AE187" s="68">
        <f t="shared" si="214"/>
        <v>0</v>
      </c>
      <c r="AF187" s="69"/>
      <c r="AG187" s="69"/>
      <c r="AH187" s="70"/>
      <c r="AI187" s="69"/>
      <c r="AJ187" s="69"/>
      <c r="AK187" s="69"/>
      <c r="AL187" s="495"/>
      <c r="AM187" s="489"/>
      <c r="AN187" s="69">
        <v>234</v>
      </c>
      <c r="AO187" s="70"/>
      <c r="AP187" s="70"/>
      <c r="AQ187" s="70"/>
      <c r="AR187" s="69">
        <v>189</v>
      </c>
      <c r="AS187" s="69"/>
      <c r="AT187" s="493"/>
      <c r="AU187" s="494"/>
      <c r="AV187" s="490">
        <f t="shared" si="215"/>
        <v>189</v>
      </c>
      <c r="AW187" s="490">
        <f t="shared" si="216"/>
        <v>189</v>
      </c>
      <c r="AX187" s="71"/>
      <c r="AY187" s="72"/>
      <c r="AZ187" s="73"/>
      <c r="BA187" s="74"/>
      <c r="BB187" s="75"/>
      <c r="BC187" s="52">
        <f t="shared" si="217"/>
        <v>0</v>
      </c>
      <c r="BD187" s="51">
        <f t="shared" si="218"/>
        <v>0</v>
      </c>
      <c r="BE187" s="491">
        <f t="shared" si="219"/>
        <v>198.45000000000002</v>
      </c>
      <c r="BF187" s="248"/>
      <c r="BG187" s="217">
        <f t="shared" si="220"/>
        <v>0</v>
      </c>
      <c r="BH187" s="491">
        <f t="shared" si="221"/>
        <v>207.9</v>
      </c>
      <c r="BI187" s="395"/>
      <c r="BJ187" s="51">
        <f t="shared" si="222"/>
        <v>0</v>
      </c>
      <c r="BK187" s="491">
        <f t="shared" si="223"/>
        <v>217.35</v>
      </c>
      <c r="BL187" s="395"/>
      <c r="BM187" s="217">
        <f t="shared" si="224"/>
        <v>0</v>
      </c>
      <c r="BN187" s="491">
        <f t="shared" si="225"/>
        <v>226.79999999999998</v>
      </c>
      <c r="BO187" s="392">
        <f t="shared" si="226"/>
        <v>0</v>
      </c>
      <c r="BP187" s="217">
        <f t="shared" si="227"/>
        <v>0</v>
      </c>
      <c r="BQ187" s="51">
        <f t="shared" si="228"/>
        <v>0</v>
      </c>
      <c r="BR187" s="77">
        <v>2591</v>
      </c>
    </row>
    <row r="188" spans="1:70" ht="12.75" customHeight="1" x14ac:dyDescent="0.15">
      <c r="A188" s="51" t="str">
        <f t="shared" si="277"/>
        <v>LA32592</v>
      </c>
      <c r="B188" s="90" t="s">
        <v>988</v>
      </c>
      <c r="C188" s="90" t="s">
        <v>995</v>
      </c>
      <c r="D188" s="90" t="s">
        <v>61</v>
      </c>
      <c r="E188" s="413"/>
      <c r="F188" s="129" t="s">
        <v>476</v>
      </c>
      <c r="G188" s="285" t="s">
        <v>1182</v>
      </c>
      <c r="H188" s="577" t="s">
        <v>70</v>
      </c>
      <c r="I188" s="230" t="s">
        <v>1054</v>
      </c>
      <c r="J188" s="590" t="s">
        <v>1064</v>
      </c>
      <c r="K188" s="590" t="s">
        <v>1053</v>
      </c>
      <c r="L188" s="230" t="s">
        <v>1055</v>
      </c>
      <c r="M188" s="510">
        <v>0.9</v>
      </c>
      <c r="N188" s="347">
        <v>1</v>
      </c>
      <c r="O188" s="187"/>
      <c r="P188" s="187"/>
      <c r="Q188" s="411"/>
      <c r="R188" s="57"/>
      <c r="S188" s="58"/>
      <c r="T188" s="59"/>
      <c r="U188" s="60"/>
      <c r="V188" s="61"/>
      <c r="W188" s="62"/>
      <c r="X188" s="63"/>
      <c r="Y188" s="64"/>
      <c r="Z188" s="65"/>
      <c r="AA188" s="66"/>
      <c r="AB188" s="103"/>
      <c r="AC188" s="103"/>
      <c r="AD188" s="220">
        <f t="shared" si="196"/>
        <v>0</v>
      </c>
      <c r="AE188" s="68">
        <f t="shared" si="214"/>
        <v>0</v>
      </c>
      <c r="AF188" s="69"/>
      <c r="AG188" s="69"/>
      <c r="AH188" s="70"/>
      <c r="AI188" s="69"/>
      <c r="AJ188" s="69"/>
      <c r="AK188" s="69"/>
      <c r="AL188" s="495"/>
      <c r="AM188" s="489"/>
      <c r="AN188" s="69">
        <v>254</v>
      </c>
      <c r="AO188" s="70"/>
      <c r="AP188" s="70"/>
      <c r="AQ188" s="70"/>
      <c r="AR188" s="69">
        <v>209</v>
      </c>
      <c r="AS188" s="69"/>
      <c r="AT188" s="493"/>
      <c r="AU188" s="494"/>
      <c r="AV188" s="490">
        <f t="shared" si="215"/>
        <v>209</v>
      </c>
      <c r="AW188" s="490">
        <f t="shared" si="216"/>
        <v>209</v>
      </c>
      <c r="AX188" s="71"/>
      <c r="AY188" s="72"/>
      <c r="AZ188" s="73"/>
      <c r="BA188" s="74"/>
      <c r="BB188" s="75"/>
      <c r="BC188" s="52">
        <f t="shared" si="217"/>
        <v>0</v>
      </c>
      <c r="BD188" s="51">
        <f t="shared" si="218"/>
        <v>0</v>
      </c>
      <c r="BE188" s="491">
        <f t="shared" si="219"/>
        <v>219.45000000000002</v>
      </c>
      <c r="BF188" s="248"/>
      <c r="BG188" s="217">
        <f t="shared" si="220"/>
        <v>0</v>
      </c>
      <c r="BH188" s="491">
        <f t="shared" si="221"/>
        <v>229.9</v>
      </c>
      <c r="BI188" s="395"/>
      <c r="BJ188" s="51">
        <f t="shared" si="222"/>
        <v>0</v>
      </c>
      <c r="BK188" s="491">
        <f t="shared" si="223"/>
        <v>240.35</v>
      </c>
      <c r="BL188" s="395"/>
      <c r="BM188" s="217">
        <f t="shared" si="224"/>
        <v>0</v>
      </c>
      <c r="BN188" s="491">
        <f t="shared" si="225"/>
        <v>250.79999999999998</v>
      </c>
      <c r="BO188" s="392">
        <f t="shared" si="226"/>
        <v>0</v>
      </c>
      <c r="BP188" s="217">
        <f t="shared" si="227"/>
        <v>0</v>
      </c>
      <c r="BQ188" s="51">
        <f t="shared" si="228"/>
        <v>0</v>
      </c>
      <c r="BR188" s="77">
        <v>2592</v>
      </c>
    </row>
    <row r="189" spans="1:70" ht="12.75" customHeight="1" x14ac:dyDescent="0.15">
      <c r="A189" s="51" t="str">
        <f t="shared" si="277"/>
        <v>LA31893</v>
      </c>
      <c r="B189" s="90" t="s">
        <v>980</v>
      </c>
      <c r="C189" s="90" t="s">
        <v>981</v>
      </c>
      <c r="D189" s="90" t="s">
        <v>61</v>
      </c>
      <c r="E189" s="253"/>
      <c r="F189" s="129" t="s">
        <v>315</v>
      </c>
      <c r="G189" s="596" t="s">
        <v>1168</v>
      </c>
      <c r="H189" s="577" t="s">
        <v>70</v>
      </c>
      <c r="I189" s="230" t="s">
        <v>1054</v>
      </c>
      <c r="J189" s="590" t="s">
        <v>1064</v>
      </c>
      <c r="K189" s="590" t="s">
        <v>1053</v>
      </c>
      <c r="L189" s="230" t="s">
        <v>1055</v>
      </c>
      <c r="M189" s="510">
        <v>2.4</v>
      </c>
      <c r="N189" s="347">
        <v>1</v>
      </c>
      <c r="O189" s="187"/>
      <c r="P189" s="187"/>
      <c r="Q189" s="411"/>
      <c r="R189" s="57"/>
      <c r="S189" s="58"/>
      <c r="T189" s="59"/>
      <c r="U189" s="60"/>
      <c r="V189" s="61"/>
      <c r="W189" s="62"/>
      <c r="X189" s="63"/>
      <c r="Y189" s="64"/>
      <c r="Z189" s="65"/>
      <c r="AA189" s="66"/>
      <c r="AB189" s="103"/>
      <c r="AC189" s="103"/>
      <c r="AD189" s="220">
        <f t="shared" si="196"/>
        <v>0</v>
      </c>
      <c r="AE189" s="68">
        <f t="shared" si="214"/>
        <v>0</v>
      </c>
      <c r="AF189" s="69"/>
      <c r="AG189" s="69"/>
      <c r="AH189" s="70"/>
      <c r="AI189" s="69"/>
      <c r="AJ189" s="69"/>
      <c r="AK189" s="69"/>
      <c r="AL189" s="495"/>
      <c r="AM189" s="489"/>
      <c r="AN189" s="69">
        <v>334</v>
      </c>
      <c r="AO189" s="70"/>
      <c r="AP189" s="70"/>
      <c r="AQ189" s="70"/>
      <c r="AR189" s="69">
        <v>274</v>
      </c>
      <c r="AS189" s="69"/>
      <c r="AT189" s="493"/>
      <c r="AU189" s="494"/>
      <c r="AV189" s="490">
        <f t="shared" si="215"/>
        <v>274</v>
      </c>
      <c r="AW189" s="490">
        <f t="shared" si="216"/>
        <v>274</v>
      </c>
      <c r="AX189" s="71"/>
      <c r="AY189" s="72"/>
      <c r="AZ189" s="73"/>
      <c r="BA189" s="74"/>
      <c r="BB189" s="75"/>
      <c r="BC189" s="52">
        <f t="shared" si="217"/>
        <v>0</v>
      </c>
      <c r="BD189" s="51">
        <f t="shared" si="218"/>
        <v>0</v>
      </c>
      <c r="BE189" s="491">
        <f t="shared" si="219"/>
        <v>287.7</v>
      </c>
      <c r="BF189" s="248"/>
      <c r="BG189" s="217">
        <f t="shared" si="220"/>
        <v>0</v>
      </c>
      <c r="BH189" s="491">
        <f t="shared" si="221"/>
        <v>301.40000000000003</v>
      </c>
      <c r="BI189" s="395"/>
      <c r="BJ189" s="51">
        <f t="shared" si="222"/>
        <v>0</v>
      </c>
      <c r="BK189" s="491">
        <f t="shared" si="223"/>
        <v>315.09999999999997</v>
      </c>
      <c r="BL189" s="395"/>
      <c r="BM189" s="217">
        <f t="shared" si="224"/>
        <v>0</v>
      </c>
      <c r="BN189" s="491">
        <f t="shared" si="225"/>
        <v>328.8</v>
      </c>
      <c r="BO189" s="392">
        <f t="shared" si="226"/>
        <v>0</v>
      </c>
      <c r="BP189" s="217">
        <f t="shared" si="227"/>
        <v>0</v>
      </c>
      <c r="BQ189" s="51">
        <f t="shared" si="228"/>
        <v>0</v>
      </c>
      <c r="BR189" s="77">
        <v>1893</v>
      </c>
    </row>
    <row r="190" spans="1:70" ht="12.75" customHeight="1" x14ac:dyDescent="0.15">
      <c r="A190" s="51" t="str">
        <f t="shared" si="277"/>
        <v>LA31895</v>
      </c>
      <c r="B190" s="90" t="s">
        <v>980</v>
      </c>
      <c r="C190" s="90" t="s">
        <v>982</v>
      </c>
      <c r="D190" s="90" t="s">
        <v>61</v>
      </c>
      <c r="E190" s="253"/>
      <c r="F190" s="129" t="s">
        <v>315</v>
      </c>
      <c r="G190" s="596" t="s">
        <v>1169</v>
      </c>
      <c r="H190" s="577" t="s">
        <v>70</v>
      </c>
      <c r="I190" s="230" t="s">
        <v>1054</v>
      </c>
      <c r="J190" s="590" t="s">
        <v>1064</v>
      </c>
      <c r="K190" s="590" t="s">
        <v>1053</v>
      </c>
      <c r="L190" s="230" t="s">
        <v>1055</v>
      </c>
      <c r="M190" s="510">
        <v>2.7</v>
      </c>
      <c r="N190" s="347">
        <v>1</v>
      </c>
      <c r="O190" s="187"/>
      <c r="P190" s="187"/>
      <c r="Q190" s="411"/>
      <c r="R190" s="57"/>
      <c r="S190" s="58"/>
      <c r="T190" s="59"/>
      <c r="U190" s="60"/>
      <c r="V190" s="61"/>
      <c r="W190" s="62"/>
      <c r="X190" s="63"/>
      <c r="Y190" s="64"/>
      <c r="Z190" s="65"/>
      <c r="AA190" s="66"/>
      <c r="AB190" s="103"/>
      <c r="AC190" s="103"/>
      <c r="AD190" s="220">
        <f t="shared" si="196"/>
        <v>0</v>
      </c>
      <c r="AE190" s="68">
        <f t="shared" si="214"/>
        <v>0</v>
      </c>
      <c r="AF190" s="69"/>
      <c r="AG190" s="69"/>
      <c r="AH190" s="70"/>
      <c r="AI190" s="69"/>
      <c r="AJ190" s="69"/>
      <c r="AK190" s="69"/>
      <c r="AL190" s="495"/>
      <c r="AM190" s="489"/>
      <c r="AN190" s="69">
        <v>334</v>
      </c>
      <c r="AO190" s="70"/>
      <c r="AP190" s="70"/>
      <c r="AQ190" s="70"/>
      <c r="AR190" s="69">
        <v>274</v>
      </c>
      <c r="AS190" s="69"/>
      <c r="AT190" s="493"/>
      <c r="AU190" s="494"/>
      <c r="AV190" s="490">
        <f t="shared" si="215"/>
        <v>274</v>
      </c>
      <c r="AW190" s="490">
        <f t="shared" si="216"/>
        <v>274</v>
      </c>
      <c r="AX190" s="71"/>
      <c r="AY190" s="72"/>
      <c r="AZ190" s="73"/>
      <c r="BA190" s="74"/>
      <c r="BB190" s="75"/>
      <c r="BC190" s="52">
        <f t="shared" si="217"/>
        <v>0</v>
      </c>
      <c r="BD190" s="51">
        <f t="shared" si="218"/>
        <v>0</v>
      </c>
      <c r="BE190" s="491">
        <f t="shared" si="219"/>
        <v>287.7</v>
      </c>
      <c r="BF190" s="248"/>
      <c r="BG190" s="217">
        <f t="shared" si="220"/>
        <v>0</v>
      </c>
      <c r="BH190" s="491">
        <f t="shared" si="221"/>
        <v>301.40000000000003</v>
      </c>
      <c r="BI190" s="395"/>
      <c r="BJ190" s="51">
        <f t="shared" si="222"/>
        <v>0</v>
      </c>
      <c r="BK190" s="491">
        <f t="shared" si="223"/>
        <v>315.09999999999997</v>
      </c>
      <c r="BL190" s="395"/>
      <c r="BM190" s="217">
        <f t="shared" si="224"/>
        <v>0</v>
      </c>
      <c r="BN190" s="491">
        <f t="shared" si="225"/>
        <v>328.8</v>
      </c>
      <c r="BO190" s="392">
        <f t="shared" si="226"/>
        <v>0</v>
      </c>
      <c r="BP190" s="217">
        <f t="shared" si="227"/>
        <v>0</v>
      </c>
      <c r="BQ190" s="51">
        <f t="shared" si="228"/>
        <v>0</v>
      </c>
      <c r="BR190" s="77">
        <v>1895</v>
      </c>
    </row>
    <row r="191" spans="1:70" ht="12.75" customHeight="1" x14ac:dyDescent="0.15">
      <c r="A191" s="51" t="str">
        <f t="shared" si="277"/>
        <v>LA31890</v>
      </c>
      <c r="B191" s="90" t="s">
        <v>977</v>
      </c>
      <c r="C191" s="90" t="s">
        <v>978</v>
      </c>
      <c r="D191" s="90" t="s">
        <v>61</v>
      </c>
      <c r="E191" s="253"/>
      <c r="F191" s="129" t="s">
        <v>477</v>
      </c>
      <c r="G191" s="596" t="s">
        <v>1170</v>
      </c>
      <c r="H191" s="577" t="s">
        <v>70</v>
      </c>
      <c r="I191" s="230" t="s">
        <v>1054</v>
      </c>
      <c r="J191" s="590" t="s">
        <v>1064</v>
      </c>
      <c r="K191" s="590" t="s">
        <v>1053</v>
      </c>
      <c r="L191" s="230" t="s">
        <v>1055</v>
      </c>
      <c r="M191" s="510">
        <v>1.7</v>
      </c>
      <c r="N191" s="347">
        <v>1</v>
      </c>
      <c r="O191" s="187"/>
      <c r="P191" s="187"/>
      <c r="Q191" s="411"/>
      <c r="R191" s="57"/>
      <c r="S191" s="58"/>
      <c r="T191" s="59"/>
      <c r="U191" s="60"/>
      <c r="V191" s="61"/>
      <c r="W191" s="62"/>
      <c r="X191" s="63"/>
      <c r="Y191" s="64"/>
      <c r="Z191" s="65"/>
      <c r="AA191" s="66"/>
      <c r="AB191" s="103"/>
      <c r="AC191" s="103"/>
      <c r="AD191" s="220">
        <f t="shared" si="196"/>
        <v>0</v>
      </c>
      <c r="AE191" s="68">
        <f t="shared" si="214"/>
        <v>0</v>
      </c>
      <c r="AF191" s="69"/>
      <c r="AG191" s="69"/>
      <c r="AH191" s="70"/>
      <c r="AI191" s="69"/>
      <c r="AJ191" s="69"/>
      <c r="AK191" s="69"/>
      <c r="AL191" s="495"/>
      <c r="AM191" s="489"/>
      <c r="AN191" s="69">
        <v>289</v>
      </c>
      <c r="AO191" s="70"/>
      <c r="AP191" s="70"/>
      <c r="AQ191" s="70"/>
      <c r="AR191" s="69">
        <v>234</v>
      </c>
      <c r="AS191" s="69"/>
      <c r="AT191" s="493"/>
      <c r="AU191" s="494"/>
      <c r="AV191" s="490">
        <f t="shared" si="215"/>
        <v>234</v>
      </c>
      <c r="AW191" s="490">
        <f t="shared" si="216"/>
        <v>234</v>
      </c>
      <c r="AX191" s="71"/>
      <c r="AY191" s="72"/>
      <c r="AZ191" s="73"/>
      <c r="BA191" s="74"/>
      <c r="BB191" s="75"/>
      <c r="BC191" s="52">
        <f t="shared" si="217"/>
        <v>0</v>
      </c>
      <c r="BD191" s="51">
        <f t="shared" si="218"/>
        <v>0</v>
      </c>
      <c r="BE191" s="491">
        <f t="shared" si="219"/>
        <v>245.70000000000002</v>
      </c>
      <c r="BF191" s="248"/>
      <c r="BG191" s="217">
        <f t="shared" si="220"/>
        <v>0</v>
      </c>
      <c r="BH191" s="491">
        <f t="shared" si="221"/>
        <v>257.40000000000003</v>
      </c>
      <c r="BI191" s="395"/>
      <c r="BJ191" s="51">
        <f t="shared" si="222"/>
        <v>0</v>
      </c>
      <c r="BK191" s="491">
        <f t="shared" si="223"/>
        <v>269.09999999999997</v>
      </c>
      <c r="BL191" s="395"/>
      <c r="BM191" s="217">
        <f t="shared" si="224"/>
        <v>0</v>
      </c>
      <c r="BN191" s="491">
        <f t="shared" si="225"/>
        <v>280.8</v>
      </c>
      <c r="BO191" s="392">
        <f t="shared" si="226"/>
        <v>0</v>
      </c>
      <c r="BP191" s="217">
        <f t="shared" si="227"/>
        <v>0</v>
      </c>
      <c r="BQ191" s="51">
        <f t="shared" si="228"/>
        <v>0</v>
      </c>
      <c r="BR191" s="77">
        <v>1890</v>
      </c>
    </row>
    <row r="192" spans="1:70" ht="12.75" customHeight="1" x14ac:dyDescent="0.15">
      <c r="A192" s="51" t="str">
        <f t="shared" si="277"/>
        <v>LA31892</v>
      </c>
      <c r="B192" s="90" t="s">
        <v>977</v>
      </c>
      <c r="C192" s="90" t="s">
        <v>979</v>
      </c>
      <c r="D192" s="90" t="s">
        <v>61</v>
      </c>
      <c r="E192" s="253"/>
      <c r="F192" s="129" t="s">
        <v>477</v>
      </c>
      <c r="G192" s="596" t="s">
        <v>1171</v>
      </c>
      <c r="H192" s="577" t="s">
        <v>70</v>
      </c>
      <c r="I192" s="230" t="s">
        <v>1054</v>
      </c>
      <c r="J192" s="590" t="s">
        <v>1064</v>
      </c>
      <c r="K192" s="590" t="s">
        <v>1053</v>
      </c>
      <c r="L192" s="230" t="s">
        <v>1055</v>
      </c>
      <c r="M192" s="510">
        <v>2.2000000000000002</v>
      </c>
      <c r="N192" s="347">
        <v>1</v>
      </c>
      <c r="O192" s="187"/>
      <c r="P192" s="187"/>
      <c r="Q192" s="411"/>
      <c r="R192" s="57"/>
      <c r="S192" s="58"/>
      <c r="T192" s="59"/>
      <c r="U192" s="60"/>
      <c r="V192" s="61"/>
      <c r="W192" s="62"/>
      <c r="X192" s="63"/>
      <c r="Y192" s="64"/>
      <c r="Z192" s="65"/>
      <c r="AA192" s="66"/>
      <c r="AB192" s="103"/>
      <c r="AC192" s="103"/>
      <c r="AD192" s="220">
        <f t="shared" si="196"/>
        <v>0</v>
      </c>
      <c r="AE192" s="68">
        <f t="shared" si="214"/>
        <v>0</v>
      </c>
      <c r="AF192" s="69"/>
      <c r="AG192" s="69"/>
      <c r="AH192" s="70"/>
      <c r="AI192" s="69"/>
      <c r="AJ192" s="69"/>
      <c r="AK192" s="69"/>
      <c r="AL192" s="495"/>
      <c r="AM192" s="489"/>
      <c r="AN192" s="69">
        <v>289</v>
      </c>
      <c r="AO192" s="70"/>
      <c r="AP192" s="70"/>
      <c r="AQ192" s="70"/>
      <c r="AR192" s="69">
        <v>234</v>
      </c>
      <c r="AS192" s="69"/>
      <c r="AT192" s="493"/>
      <c r="AU192" s="494"/>
      <c r="AV192" s="490">
        <f t="shared" si="215"/>
        <v>234</v>
      </c>
      <c r="AW192" s="490">
        <f t="shared" si="216"/>
        <v>234</v>
      </c>
      <c r="AX192" s="71"/>
      <c r="AY192" s="72"/>
      <c r="AZ192" s="73"/>
      <c r="BA192" s="74"/>
      <c r="BB192" s="75"/>
      <c r="BC192" s="52">
        <f t="shared" si="217"/>
        <v>0</v>
      </c>
      <c r="BD192" s="51">
        <f t="shared" si="218"/>
        <v>0</v>
      </c>
      <c r="BE192" s="491">
        <f t="shared" si="219"/>
        <v>245.70000000000002</v>
      </c>
      <c r="BF192" s="248"/>
      <c r="BG192" s="217">
        <f t="shared" si="220"/>
        <v>0</v>
      </c>
      <c r="BH192" s="491">
        <f t="shared" si="221"/>
        <v>257.40000000000003</v>
      </c>
      <c r="BI192" s="395"/>
      <c r="BJ192" s="51">
        <f t="shared" si="222"/>
        <v>0</v>
      </c>
      <c r="BK192" s="491">
        <f t="shared" si="223"/>
        <v>269.09999999999997</v>
      </c>
      <c r="BL192" s="395"/>
      <c r="BM192" s="217">
        <f t="shared" si="224"/>
        <v>0</v>
      </c>
      <c r="BN192" s="491">
        <f t="shared" si="225"/>
        <v>280.8</v>
      </c>
      <c r="BO192" s="392">
        <f t="shared" si="226"/>
        <v>0</v>
      </c>
      <c r="BP192" s="217">
        <f t="shared" si="227"/>
        <v>0</v>
      </c>
      <c r="BQ192" s="51">
        <f t="shared" si="228"/>
        <v>0</v>
      </c>
      <c r="BR192" s="77">
        <v>1892</v>
      </c>
    </row>
    <row r="193" spans="1:70" ht="12.75" customHeight="1" x14ac:dyDescent="0.15">
      <c r="A193" s="51" t="str">
        <f t="shared" si="277"/>
        <v>LA32581</v>
      </c>
      <c r="B193" s="90" t="s">
        <v>989</v>
      </c>
      <c r="C193" s="90" t="s">
        <v>996</v>
      </c>
      <c r="D193" s="90" t="s">
        <v>61</v>
      </c>
      <c r="E193" s="413"/>
      <c r="F193" s="129" t="s">
        <v>1006</v>
      </c>
      <c r="G193" s="285" t="s">
        <v>1183</v>
      </c>
      <c r="H193" s="577" t="s">
        <v>70</v>
      </c>
      <c r="I193" s="230" t="s">
        <v>1054</v>
      </c>
      <c r="J193" s="590" t="s">
        <v>1064</v>
      </c>
      <c r="K193" s="590" t="s">
        <v>1053</v>
      </c>
      <c r="L193" s="230" t="s">
        <v>1055</v>
      </c>
      <c r="M193" s="510">
        <v>1.2</v>
      </c>
      <c r="N193" s="347">
        <v>1</v>
      </c>
      <c r="O193" s="187"/>
      <c r="P193" s="187"/>
      <c r="Q193" s="411"/>
      <c r="R193" s="57"/>
      <c r="S193" s="58"/>
      <c r="T193" s="59"/>
      <c r="U193" s="60"/>
      <c r="V193" s="61"/>
      <c r="W193" s="62"/>
      <c r="X193" s="63"/>
      <c r="Y193" s="64"/>
      <c r="Z193" s="65"/>
      <c r="AA193" s="66"/>
      <c r="AB193" s="103"/>
      <c r="AC193" s="103"/>
      <c r="AD193" s="220">
        <f t="shared" si="196"/>
        <v>0</v>
      </c>
      <c r="AE193" s="68">
        <f t="shared" si="214"/>
        <v>0</v>
      </c>
      <c r="AF193" s="69"/>
      <c r="AG193" s="69"/>
      <c r="AH193" s="70"/>
      <c r="AI193" s="69"/>
      <c r="AJ193" s="69"/>
      <c r="AK193" s="69"/>
      <c r="AL193" s="495"/>
      <c r="AM193" s="489"/>
      <c r="AN193" s="69">
        <v>234</v>
      </c>
      <c r="AO193" s="70"/>
      <c r="AP193" s="70"/>
      <c r="AQ193" s="70"/>
      <c r="AR193" s="69">
        <v>189</v>
      </c>
      <c r="AS193" s="69"/>
      <c r="AT193" s="493"/>
      <c r="AU193" s="494"/>
      <c r="AV193" s="490">
        <f t="shared" si="215"/>
        <v>189</v>
      </c>
      <c r="AW193" s="490">
        <f t="shared" si="216"/>
        <v>189</v>
      </c>
      <c r="AX193" s="71"/>
      <c r="AY193" s="72"/>
      <c r="AZ193" s="73"/>
      <c r="BA193" s="74"/>
      <c r="BB193" s="75"/>
      <c r="BC193" s="52">
        <f t="shared" si="217"/>
        <v>0</v>
      </c>
      <c r="BD193" s="51">
        <f t="shared" si="218"/>
        <v>0</v>
      </c>
      <c r="BE193" s="491">
        <f t="shared" si="219"/>
        <v>198.45000000000002</v>
      </c>
      <c r="BF193" s="248"/>
      <c r="BG193" s="217">
        <f t="shared" si="220"/>
        <v>0</v>
      </c>
      <c r="BH193" s="491">
        <f t="shared" si="221"/>
        <v>207.9</v>
      </c>
      <c r="BI193" s="395"/>
      <c r="BJ193" s="51">
        <f t="shared" si="222"/>
        <v>0</v>
      </c>
      <c r="BK193" s="491">
        <f t="shared" si="223"/>
        <v>217.35</v>
      </c>
      <c r="BL193" s="395"/>
      <c r="BM193" s="217">
        <f t="shared" si="224"/>
        <v>0</v>
      </c>
      <c r="BN193" s="491">
        <f t="shared" si="225"/>
        <v>226.79999999999998</v>
      </c>
      <c r="BO193" s="392">
        <f t="shared" si="226"/>
        <v>0</v>
      </c>
      <c r="BP193" s="217">
        <f t="shared" si="227"/>
        <v>0</v>
      </c>
      <c r="BQ193" s="51">
        <f t="shared" si="228"/>
        <v>0</v>
      </c>
      <c r="BR193" s="77">
        <v>2581</v>
      </c>
    </row>
    <row r="194" spans="1:70" ht="12.75" customHeight="1" x14ac:dyDescent="0.15">
      <c r="A194" s="51" t="str">
        <f t="shared" si="277"/>
        <v>LA32582</v>
      </c>
      <c r="B194" s="90" t="s">
        <v>989</v>
      </c>
      <c r="C194" s="90" t="s">
        <v>997</v>
      </c>
      <c r="D194" s="90" t="s">
        <v>61</v>
      </c>
      <c r="E194" s="413"/>
      <c r="F194" s="129" t="s">
        <v>1006</v>
      </c>
      <c r="G194" s="285" t="s">
        <v>1184</v>
      </c>
      <c r="H194" s="577" t="s">
        <v>70</v>
      </c>
      <c r="I194" s="230" t="s">
        <v>1054</v>
      </c>
      <c r="J194" s="590" t="s">
        <v>1064</v>
      </c>
      <c r="K194" s="590" t="s">
        <v>1053</v>
      </c>
      <c r="L194" s="230" t="s">
        <v>1055</v>
      </c>
      <c r="M194" s="510">
        <v>1.1000000000000001</v>
      </c>
      <c r="N194" s="347">
        <v>1</v>
      </c>
      <c r="O194" s="187"/>
      <c r="P194" s="187"/>
      <c r="Q194" s="411"/>
      <c r="R194" s="57"/>
      <c r="S194" s="58"/>
      <c r="T194" s="59"/>
      <c r="U194" s="60"/>
      <c r="V194" s="61"/>
      <c r="W194" s="62"/>
      <c r="X194" s="63"/>
      <c r="Y194" s="64"/>
      <c r="Z194" s="65"/>
      <c r="AA194" s="66"/>
      <c r="AB194" s="103"/>
      <c r="AC194" s="103"/>
      <c r="AD194" s="220">
        <f t="shared" si="196"/>
        <v>0</v>
      </c>
      <c r="AE194" s="68">
        <f t="shared" si="214"/>
        <v>0</v>
      </c>
      <c r="AF194" s="69"/>
      <c r="AG194" s="69"/>
      <c r="AH194" s="70"/>
      <c r="AI194" s="69"/>
      <c r="AJ194" s="69"/>
      <c r="AK194" s="69"/>
      <c r="AL194" s="495"/>
      <c r="AM194" s="489"/>
      <c r="AN194" s="69">
        <v>269</v>
      </c>
      <c r="AO194" s="70"/>
      <c r="AP194" s="70"/>
      <c r="AQ194" s="70"/>
      <c r="AR194" s="69">
        <v>219</v>
      </c>
      <c r="AS194" s="69"/>
      <c r="AT194" s="493"/>
      <c r="AU194" s="494"/>
      <c r="AV194" s="490">
        <f t="shared" si="215"/>
        <v>219</v>
      </c>
      <c r="AW194" s="490">
        <f t="shared" si="216"/>
        <v>219</v>
      </c>
      <c r="AX194" s="71"/>
      <c r="AY194" s="72"/>
      <c r="AZ194" s="73"/>
      <c r="BA194" s="74"/>
      <c r="BB194" s="75"/>
      <c r="BC194" s="52">
        <f t="shared" si="217"/>
        <v>0</v>
      </c>
      <c r="BD194" s="51">
        <f t="shared" si="218"/>
        <v>0</v>
      </c>
      <c r="BE194" s="491">
        <f t="shared" si="219"/>
        <v>229.95000000000002</v>
      </c>
      <c r="BF194" s="248"/>
      <c r="BG194" s="217">
        <f t="shared" si="220"/>
        <v>0</v>
      </c>
      <c r="BH194" s="491">
        <f t="shared" si="221"/>
        <v>240.9</v>
      </c>
      <c r="BI194" s="395"/>
      <c r="BJ194" s="51">
        <f t="shared" si="222"/>
        <v>0</v>
      </c>
      <c r="BK194" s="491">
        <f t="shared" si="223"/>
        <v>251.85</v>
      </c>
      <c r="BL194" s="395"/>
      <c r="BM194" s="217">
        <f t="shared" si="224"/>
        <v>0</v>
      </c>
      <c r="BN194" s="491">
        <f t="shared" si="225"/>
        <v>262.8</v>
      </c>
      <c r="BO194" s="392">
        <f t="shared" si="226"/>
        <v>0</v>
      </c>
      <c r="BP194" s="217">
        <f t="shared" si="227"/>
        <v>0</v>
      </c>
      <c r="BQ194" s="51">
        <f t="shared" si="228"/>
        <v>0</v>
      </c>
      <c r="BR194" s="77">
        <v>2582</v>
      </c>
    </row>
    <row r="195" spans="1:70" ht="12.75" customHeight="1" x14ac:dyDescent="0.15">
      <c r="A195" s="51" t="str">
        <f t="shared" si="277"/>
        <v>LA32583</v>
      </c>
      <c r="B195" s="90" t="s">
        <v>989</v>
      </c>
      <c r="C195" s="90" t="s">
        <v>998</v>
      </c>
      <c r="D195" s="90" t="s">
        <v>61</v>
      </c>
      <c r="E195" s="413"/>
      <c r="F195" s="129" t="s">
        <v>1006</v>
      </c>
      <c r="G195" s="285" t="s">
        <v>1185</v>
      </c>
      <c r="H195" s="577" t="s">
        <v>70</v>
      </c>
      <c r="I195" s="230" t="s">
        <v>1054</v>
      </c>
      <c r="J195" s="590" t="s">
        <v>1064</v>
      </c>
      <c r="K195" s="590" t="s">
        <v>1053</v>
      </c>
      <c r="L195" s="230" t="s">
        <v>1055</v>
      </c>
      <c r="M195" s="510">
        <v>1.4</v>
      </c>
      <c r="N195" s="347">
        <v>1</v>
      </c>
      <c r="O195" s="187"/>
      <c r="P195" s="187"/>
      <c r="Q195" s="411"/>
      <c r="R195" s="57"/>
      <c r="S195" s="58"/>
      <c r="T195" s="59"/>
      <c r="U195" s="60"/>
      <c r="V195" s="61"/>
      <c r="W195" s="62"/>
      <c r="X195" s="63"/>
      <c r="Y195" s="64"/>
      <c r="Z195" s="65"/>
      <c r="AA195" s="66"/>
      <c r="AB195" s="103"/>
      <c r="AC195" s="103"/>
      <c r="AD195" s="220">
        <f t="shared" si="196"/>
        <v>0</v>
      </c>
      <c r="AE195" s="68">
        <f t="shared" si="214"/>
        <v>0</v>
      </c>
      <c r="AF195" s="69"/>
      <c r="AG195" s="69"/>
      <c r="AH195" s="70"/>
      <c r="AI195" s="69"/>
      <c r="AJ195" s="69"/>
      <c r="AK195" s="69"/>
      <c r="AL195" s="495"/>
      <c r="AM195" s="489"/>
      <c r="AN195" s="69">
        <v>274</v>
      </c>
      <c r="AO195" s="70"/>
      <c r="AP195" s="70"/>
      <c r="AQ195" s="70"/>
      <c r="AR195" s="69">
        <v>224</v>
      </c>
      <c r="AS195" s="69"/>
      <c r="AT195" s="493"/>
      <c r="AU195" s="494"/>
      <c r="AV195" s="490">
        <f t="shared" si="215"/>
        <v>224</v>
      </c>
      <c r="AW195" s="490">
        <f t="shared" si="216"/>
        <v>224</v>
      </c>
      <c r="AX195" s="71"/>
      <c r="AY195" s="72"/>
      <c r="AZ195" s="73"/>
      <c r="BA195" s="74"/>
      <c r="BB195" s="75"/>
      <c r="BC195" s="52">
        <f t="shared" si="217"/>
        <v>0</v>
      </c>
      <c r="BD195" s="51">
        <f t="shared" si="218"/>
        <v>0</v>
      </c>
      <c r="BE195" s="491">
        <f t="shared" si="219"/>
        <v>235.20000000000002</v>
      </c>
      <c r="BF195" s="248"/>
      <c r="BG195" s="217">
        <f t="shared" si="220"/>
        <v>0</v>
      </c>
      <c r="BH195" s="491">
        <f t="shared" si="221"/>
        <v>246.40000000000003</v>
      </c>
      <c r="BI195" s="395"/>
      <c r="BJ195" s="51">
        <f t="shared" si="222"/>
        <v>0</v>
      </c>
      <c r="BK195" s="491">
        <f t="shared" si="223"/>
        <v>257.59999999999997</v>
      </c>
      <c r="BL195" s="395"/>
      <c r="BM195" s="217">
        <f t="shared" si="224"/>
        <v>0</v>
      </c>
      <c r="BN195" s="491">
        <f t="shared" si="225"/>
        <v>268.8</v>
      </c>
      <c r="BO195" s="392">
        <f t="shared" si="226"/>
        <v>0</v>
      </c>
      <c r="BP195" s="217">
        <f t="shared" si="227"/>
        <v>0</v>
      </c>
      <c r="BQ195" s="51">
        <f t="shared" si="228"/>
        <v>0</v>
      </c>
      <c r="BR195" s="77">
        <v>2583</v>
      </c>
    </row>
    <row r="196" spans="1:70" ht="12.75" customHeight="1" x14ac:dyDescent="0.15">
      <c r="A196" s="51" t="str">
        <f t="shared" si="277"/>
        <v>LA32584</v>
      </c>
      <c r="B196" s="90" t="s">
        <v>989</v>
      </c>
      <c r="C196" s="90" t="s">
        <v>999</v>
      </c>
      <c r="D196" s="90" t="s">
        <v>61</v>
      </c>
      <c r="E196" s="413"/>
      <c r="F196" s="129" t="s">
        <v>1006</v>
      </c>
      <c r="G196" s="285" t="s">
        <v>1186</v>
      </c>
      <c r="H196" s="577" t="s">
        <v>70</v>
      </c>
      <c r="I196" s="230" t="s">
        <v>1054</v>
      </c>
      <c r="J196" s="590" t="s">
        <v>1064</v>
      </c>
      <c r="K196" s="590" t="s">
        <v>1053</v>
      </c>
      <c r="L196" s="230" t="s">
        <v>1055</v>
      </c>
      <c r="M196" s="510">
        <v>0.8</v>
      </c>
      <c r="N196" s="347">
        <v>1</v>
      </c>
      <c r="O196" s="187"/>
      <c r="P196" s="187"/>
      <c r="Q196" s="411"/>
      <c r="R196" s="57"/>
      <c r="S196" s="58"/>
      <c r="T196" s="59"/>
      <c r="U196" s="60"/>
      <c r="V196" s="61"/>
      <c r="W196" s="62"/>
      <c r="X196" s="63"/>
      <c r="Y196" s="64"/>
      <c r="Z196" s="65"/>
      <c r="AA196" s="66"/>
      <c r="AB196" s="103"/>
      <c r="AC196" s="103"/>
      <c r="AD196" s="220">
        <f t="shared" si="196"/>
        <v>0</v>
      </c>
      <c r="AE196" s="68">
        <f t="shared" si="214"/>
        <v>0</v>
      </c>
      <c r="AF196" s="69"/>
      <c r="AG196" s="69"/>
      <c r="AH196" s="70"/>
      <c r="AI196" s="69"/>
      <c r="AJ196" s="69"/>
      <c r="AK196" s="69"/>
      <c r="AL196" s="495"/>
      <c r="AM196" s="489"/>
      <c r="AN196" s="69">
        <v>219</v>
      </c>
      <c r="AO196" s="70"/>
      <c r="AP196" s="70"/>
      <c r="AQ196" s="70"/>
      <c r="AR196" s="69">
        <v>179</v>
      </c>
      <c r="AS196" s="69"/>
      <c r="AT196" s="493"/>
      <c r="AU196" s="494"/>
      <c r="AV196" s="490">
        <f t="shared" si="215"/>
        <v>179</v>
      </c>
      <c r="AW196" s="490">
        <f t="shared" si="216"/>
        <v>179</v>
      </c>
      <c r="AX196" s="71"/>
      <c r="AY196" s="72"/>
      <c r="AZ196" s="73"/>
      <c r="BA196" s="74"/>
      <c r="BB196" s="75"/>
      <c r="BC196" s="52">
        <f t="shared" si="217"/>
        <v>0</v>
      </c>
      <c r="BD196" s="51">
        <f t="shared" si="218"/>
        <v>0</v>
      </c>
      <c r="BE196" s="491">
        <f t="shared" si="219"/>
        <v>187.95000000000002</v>
      </c>
      <c r="BF196" s="248"/>
      <c r="BG196" s="217">
        <f t="shared" si="220"/>
        <v>0</v>
      </c>
      <c r="BH196" s="491">
        <f t="shared" si="221"/>
        <v>196.9</v>
      </c>
      <c r="BI196" s="395"/>
      <c r="BJ196" s="51">
        <f t="shared" si="222"/>
        <v>0</v>
      </c>
      <c r="BK196" s="491">
        <f t="shared" si="223"/>
        <v>205.85</v>
      </c>
      <c r="BL196" s="395"/>
      <c r="BM196" s="217">
        <f t="shared" si="224"/>
        <v>0</v>
      </c>
      <c r="BN196" s="491">
        <f t="shared" si="225"/>
        <v>214.79999999999998</v>
      </c>
      <c r="BO196" s="392">
        <f t="shared" si="226"/>
        <v>0</v>
      </c>
      <c r="BP196" s="217">
        <f t="shared" si="227"/>
        <v>0</v>
      </c>
      <c r="BQ196" s="51">
        <f t="shared" si="228"/>
        <v>0</v>
      </c>
      <c r="BR196" s="77">
        <v>2584</v>
      </c>
    </row>
    <row r="197" spans="1:70" ht="12.75" customHeight="1" x14ac:dyDescent="0.15">
      <c r="A197" s="51" t="str">
        <f t="shared" si="277"/>
        <v>LA32585</v>
      </c>
      <c r="B197" s="90" t="s">
        <v>989</v>
      </c>
      <c r="C197" s="90" t="s">
        <v>1000</v>
      </c>
      <c r="D197" s="90" t="s">
        <v>61</v>
      </c>
      <c r="E197" s="413"/>
      <c r="F197" s="129" t="s">
        <v>1006</v>
      </c>
      <c r="G197" s="285" t="s">
        <v>1187</v>
      </c>
      <c r="H197" s="577" t="s">
        <v>70</v>
      </c>
      <c r="I197" s="230" t="s">
        <v>1054</v>
      </c>
      <c r="J197" s="590" t="s">
        <v>1064</v>
      </c>
      <c r="K197" s="590" t="s">
        <v>1053</v>
      </c>
      <c r="L197" s="230" t="s">
        <v>1055</v>
      </c>
      <c r="M197" s="510">
        <v>1.1000000000000001</v>
      </c>
      <c r="N197" s="347">
        <v>1</v>
      </c>
      <c r="O197" s="187"/>
      <c r="P197" s="187"/>
      <c r="Q197" s="411"/>
      <c r="R197" s="57"/>
      <c r="S197" s="58"/>
      <c r="T197" s="59"/>
      <c r="U197" s="60"/>
      <c r="V197" s="61"/>
      <c r="W197" s="62"/>
      <c r="X197" s="63"/>
      <c r="Y197" s="64"/>
      <c r="Z197" s="65"/>
      <c r="AA197" s="66"/>
      <c r="AB197" s="103"/>
      <c r="AC197" s="103"/>
      <c r="AD197" s="220">
        <f t="shared" si="196"/>
        <v>0</v>
      </c>
      <c r="AE197" s="68">
        <f t="shared" si="214"/>
        <v>0</v>
      </c>
      <c r="AF197" s="69"/>
      <c r="AG197" s="69"/>
      <c r="AH197" s="70"/>
      <c r="AI197" s="69"/>
      <c r="AJ197" s="69"/>
      <c r="AK197" s="69"/>
      <c r="AL197" s="495"/>
      <c r="AM197" s="489"/>
      <c r="AN197" s="69">
        <v>219</v>
      </c>
      <c r="AO197" s="70"/>
      <c r="AP197" s="70"/>
      <c r="AQ197" s="70"/>
      <c r="AR197" s="69">
        <v>179</v>
      </c>
      <c r="AS197" s="69"/>
      <c r="AT197" s="493"/>
      <c r="AU197" s="494"/>
      <c r="AV197" s="490">
        <f t="shared" si="215"/>
        <v>179</v>
      </c>
      <c r="AW197" s="490">
        <f t="shared" si="216"/>
        <v>179</v>
      </c>
      <c r="AX197" s="71"/>
      <c r="AY197" s="72"/>
      <c r="AZ197" s="73"/>
      <c r="BA197" s="74"/>
      <c r="BB197" s="75"/>
      <c r="BC197" s="52">
        <f t="shared" si="217"/>
        <v>0</v>
      </c>
      <c r="BD197" s="51">
        <f t="shared" si="218"/>
        <v>0</v>
      </c>
      <c r="BE197" s="491">
        <f t="shared" si="219"/>
        <v>187.95000000000002</v>
      </c>
      <c r="BF197" s="248"/>
      <c r="BG197" s="217">
        <f t="shared" si="220"/>
        <v>0</v>
      </c>
      <c r="BH197" s="491">
        <f t="shared" si="221"/>
        <v>196.9</v>
      </c>
      <c r="BI197" s="395"/>
      <c r="BJ197" s="51">
        <f t="shared" si="222"/>
        <v>0</v>
      </c>
      <c r="BK197" s="491">
        <f t="shared" si="223"/>
        <v>205.85</v>
      </c>
      <c r="BL197" s="395"/>
      <c r="BM197" s="217">
        <f t="shared" si="224"/>
        <v>0</v>
      </c>
      <c r="BN197" s="491">
        <f t="shared" si="225"/>
        <v>214.79999999999998</v>
      </c>
      <c r="BO197" s="392">
        <f t="shared" si="226"/>
        <v>0</v>
      </c>
      <c r="BP197" s="217">
        <f t="shared" si="227"/>
        <v>0</v>
      </c>
      <c r="BQ197" s="51">
        <f t="shared" si="228"/>
        <v>0</v>
      </c>
      <c r="BR197" s="77">
        <v>2585</v>
      </c>
    </row>
    <row r="198" spans="1:70" ht="12.75" customHeight="1" x14ac:dyDescent="0.15">
      <c r="A198" s="51" t="str">
        <f t="shared" si="277"/>
        <v>LA32586</v>
      </c>
      <c r="B198" s="90" t="s">
        <v>989</v>
      </c>
      <c r="C198" s="90" t="s">
        <v>1001</v>
      </c>
      <c r="D198" s="90" t="s">
        <v>61</v>
      </c>
      <c r="E198" s="413"/>
      <c r="F198" s="129" t="s">
        <v>1006</v>
      </c>
      <c r="G198" s="285" t="s">
        <v>1188</v>
      </c>
      <c r="H198" s="577" t="s">
        <v>70</v>
      </c>
      <c r="I198" s="230" t="s">
        <v>1054</v>
      </c>
      <c r="J198" s="590" t="s">
        <v>1064</v>
      </c>
      <c r="K198" s="590" t="s">
        <v>1053</v>
      </c>
      <c r="L198" s="230" t="s">
        <v>1055</v>
      </c>
      <c r="M198" s="510">
        <v>0.6</v>
      </c>
      <c r="N198" s="347">
        <v>1</v>
      </c>
      <c r="O198" s="187"/>
      <c r="P198" s="187"/>
      <c r="Q198" s="411"/>
      <c r="R198" s="57"/>
      <c r="S198" s="58"/>
      <c r="T198" s="59"/>
      <c r="U198" s="60"/>
      <c r="V198" s="61"/>
      <c r="W198" s="62"/>
      <c r="X198" s="63"/>
      <c r="Y198" s="64"/>
      <c r="Z198" s="65"/>
      <c r="AA198" s="66"/>
      <c r="AB198" s="103"/>
      <c r="AC198" s="103"/>
      <c r="AD198" s="220">
        <f t="shared" si="196"/>
        <v>0</v>
      </c>
      <c r="AE198" s="68">
        <f t="shared" si="214"/>
        <v>0</v>
      </c>
      <c r="AF198" s="69"/>
      <c r="AG198" s="69"/>
      <c r="AH198" s="70"/>
      <c r="AI198" s="69"/>
      <c r="AJ198" s="69"/>
      <c r="AK198" s="69"/>
      <c r="AL198" s="495"/>
      <c r="AM198" s="489"/>
      <c r="AN198" s="69">
        <v>209</v>
      </c>
      <c r="AO198" s="70"/>
      <c r="AP198" s="70"/>
      <c r="AQ198" s="70"/>
      <c r="AR198" s="69">
        <v>169</v>
      </c>
      <c r="AS198" s="69"/>
      <c r="AT198" s="493"/>
      <c r="AU198" s="494"/>
      <c r="AV198" s="490">
        <f t="shared" si="215"/>
        <v>169</v>
      </c>
      <c r="AW198" s="490">
        <f t="shared" si="216"/>
        <v>169</v>
      </c>
      <c r="AX198" s="71"/>
      <c r="AY198" s="72"/>
      <c r="AZ198" s="73"/>
      <c r="BA198" s="74"/>
      <c r="BB198" s="75"/>
      <c r="BC198" s="52">
        <f t="shared" si="217"/>
        <v>0</v>
      </c>
      <c r="BD198" s="51">
        <f t="shared" si="218"/>
        <v>0</v>
      </c>
      <c r="BE198" s="491">
        <f t="shared" si="219"/>
        <v>177.45000000000002</v>
      </c>
      <c r="BF198" s="248"/>
      <c r="BG198" s="217">
        <f t="shared" si="220"/>
        <v>0</v>
      </c>
      <c r="BH198" s="491">
        <f t="shared" si="221"/>
        <v>185.9</v>
      </c>
      <c r="BI198" s="395"/>
      <c r="BJ198" s="51">
        <f t="shared" si="222"/>
        <v>0</v>
      </c>
      <c r="BK198" s="491">
        <f t="shared" si="223"/>
        <v>194.35</v>
      </c>
      <c r="BL198" s="395"/>
      <c r="BM198" s="217">
        <f t="shared" si="224"/>
        <v>0</v>
      </c>
      <c r="BN198" s="491">
        <f t="shared" si="225"/>
        <v>202.79999999999998</v>
      </c>
      <c r="BO198" s="392">
        <f t="shared" si="226"/>
        <v>0</v>
      </c>
      <c r="BP198" s="217">
        <f t="shared" si="227"/>
        <v>0</v>
      </c>
      <c r="BQ198" s="51">
        <f t="shared" si="228"/>
        <v>0</v>
      </c>
      <c r="BR198" s="77">
        <v>2586</v>
      </c>
    </row>
    <row r="199" spans="1:70" ht="12.75" customHeight="1" x14ac:dyDescent="0.15">
      <c r="A199" s="51" t="str">
        <f t="shared" si="277"/>
        <v>LA31889</v>
      </c>
      <c r="B199" s="90" t="s">
        <v>983</v>
      </c>
      <c r="C199" s="90" t="s">
        <v>984</v>
      </c>
      <c r="D199" s="90" t="s">
        <v>61</v>
      </c>
      <c r="E199" s="253"/>
      <c r="F199" s="129" t="s">
        <v>475</v>
      </c>
      <c r="G199" s="596" t="s">
        <v>1172</v>
      </c>
      <c r="H199" s="577" t="s">
        <v>70</v>
      </c>
      <c r="I199" s="230" t="s">
        <v>1054</v>
      </c>
      <c r="J199" s="590" t="s">
        <v>1064</v>
      </c>
      <c r="K199" s="590" t="s">
        <v>1053</v>
      </c>
      <c r="L199" s="230" t="s">
        <v>1055</v>
      </c>
      <c r="M199" s="510">
        <v>1.65</v>
      </c>
      <c r="N199" s="347">
        <v>1</v>
      </c>
      <c r="O199" s="187"/>
      <c r="P199" s="187"/>
      <c r="Q199" s="411"/>
      <c r="R199" s="57"/>
      <c r="S199" s="58"/>
      <c r="T199" s="59"/>
      <c r="U199" s="60"/>
      <c r="V199" s="61"/>
      <c r="W199" s="62"/>
      <c r="X199" s="63"/>
      <c r="Y199" s="64"/>
      <c r="Z199" s="65"/>
      <c r="AA199" s="66"/>
      <c r="AB199" s="103"/>
      <c r="AC199" s="103"/>
      <c r="AD199" s="220">
        <f t="shared" si="196"/>
        <v>0</v>
      </c>
      <c r="AE199" s="68">
        <f t="shared" si="214"/>
        <v>0</v>
      </c>
      <c r="AF199" s="69"/>
      <c r="AG199" s="69"/>
      <c r="AH199" s="70"/>
      <c r="AI199" s="69"/>
      <c r="AJ199" s="69"/>
      <c r="AK199" s="69"/>
      <c r="AL199" s="495"/>
      <c r="AM199" s="489"/>
      <c r="AN199" s="69">
        <v>289</v>
      </c>
      <c r="AO199" s="70"/>
      <c r="AP199" s="70"/>
      <c r="AQ199" s="70"/>
      <c r="AR199" s="69">
        <v>234</v>
      </c>
      <c r="AS199" s="69"/>
      <c r="AT199" s="493"/>
      <c r="AU199" s="494"/>
      <c r="AV199" s="490">
        <f t="shared" si="215"/>
        <v>234</v>
      </c>
      <c r="AW199" s="490">
        <f t="shared" si="216"/>
        <v>234</v>
      </c>
      <c r="AX199" s="71"/>
      <c r="AY199" s="72"/>
      <c r="AZ199" s="73"/>
      <c r="BA199" s="74"/>
      <c r="BB199" s="75"/>
      <c r="BC199" s="52">
        <f t="shared" si="217"/>
        <v>0</v>
      </c>
      <c r="BD199" s="51">
        <f t="shared" si="218"/>
        <v>0</v>
      </c>
      <c r="BE199" s="491">
        <f t="shared" si="219"/>
        <v>245.70000000000002</v>
      </c>
      <c r="BF199" s="248"/>
      <c r="BG199" s="217">
        <f t="shared" si="220"/>
        <v>0</v>
      </c>
      <c r="BH199" s="491">
        <f t="shared" si="221"/>
        <v>257.40000000000003</v>
      </c>
      <c r="BI199" s="395"/>
      <c r="BJ199" s="51">
        <f t="shared" si="222"/>
        <v>0</v>
      </c>
      <c r="BK199" s="491">
        <f t="shared" si="223"/>
        <v>269.09999999999997</v>
      </c>
      <c r="BL199" s="395"/>
      <c r="BM199" s="217">
        <f t="shared" si="224"/>
        <v>0</v>
      </c>
      <c r="BN199" s="491">
        <f t="shared" si="225"/>
        <v>280.8</v>
      </c>
      <c r="BO199" s="392">
        <f t="shared" si="226"/>
        <v>0</v>
      </c>
      <c r="BP199" s="217">
        <f t="shared" si="227"/>
        <v>0</v>
      </c>
      <c r="BQ199" s="51">
        <f t="shared" si="228"/>
        <v>0</v>
      </c>
      <c r="BR199" s="77">
        <v>1889</v>
      </c>
    </row>
    <row r="200" spans="1:70" ht="12.75" customHeight="1" x14ac:dyDescent="0.15">
      <c r="A200" s="51" t="str">
        <f t="shared" si="277"/>
        <v>LA31891</v>
      </c>
      <c r="B200" s="90" t="s">
        <v>983</v>
      </c>
      <c r="C200" s="90" t="s">
        <v>985</v>
      </c>
      <c r="D200" s="90" t="s">
        <v>61</v>
      </c>
      <c r="E200" s="253"/>
      <c r="F200" s="55" t="s">
        <v>475</v>
      </c>
      <c r="G200" s="596" t="s">
        <v>1173</v>
      </c>
      <c r="H200" s="577" t="s">
        <v>70</v>
      </c>
      <c r="I200" s="230" t="s">
        <v>1054</v>
      </c>
      <c r="J200" s="590" t="s">
        <v>1064</v>
      </c>
      <c r="K200" s="590" t="s">
        <v>1053</v>
      </c>
      <c r="L200" s="230" t="s">
        <v>1055</v>
      </c>
      <c r="M200" s="510">
        <v>2.2000000000000002</v>
      </c>
      <c r="N200" s="347">
        <v>1</v>
      </c>
      <c r="O200" s="187"/>
      <c r="P200" s="187"/>
      <c r="Q200" s="411"/>
      <c r="R200" s="57"/>
      <c r="S200" s="58"/>
      <c r="T200" s="59"/>
      <c r="U200" s="60"/>
      <c r="V200" s="61"/>
      <c r="W200" s="62"/>
      <c r="X200" s="63"/>
      <c r="Y200" s="64"/>
      <c r="Z200" s="65"/>
      <c r="AA200" s="66"/>
      <c r="AB200" s="103"/>
      <c r="AC200" s="103"/>
      <c r="AD200" s="220">
        <f t="shared" si="196"/>
        <v>0</v>
      </c>
      <c r="AE200" s="68">
        <f t="shared" si="214"/>
        <v>0</v>
      </c>
      <c r="AF200" s="69"/>
      <c r="AG200" s="69"/>
      <c r="AH200" s="70"/>
      <c r="AI200" s="69"/>
      <c r="AJ200" s="69"/>
      <c r="AK200" s="69"/>
      <c r="AL200" s="495"/>
      <c r="AM200" s="489"/>
      <c r="AN200" s="69">
        <v>289</v>
      </c>
      <c r="AO200" s="70"/>
      <c r="AP200" s="70"/>
      <c r="AQ200" s="70"/>
      <c r="AR200" s="69">
        <v>234</v>
      </c>
      <c r="AS200" s="69"/>
      <c r="AT200" s="493"/>
      <c r="AU200" s="494"/>
      <c r="AV200" s="490">
        <f t="shared" si="215"/>
        <v>234</v>
      </c>
      <c r="AW200" s="490">
        <f t="shared" si="216"/>
        <v>234</v>
      </c>
      <c r="AX200" s="71"/>
      <c r="AY200" s="72"/>
      <c r="AZ200" s="73"/>
      <c r="BA200" s="74"/>
      <c r="BB200" s="75"/>
      <c r="BC200" s="52">
        <f t="shared" si="217"/>
        <v>0</v>
      </c>
      <c r="BD200" s="51">
        <f t="shared" si="218"/>
        <v>0</v>
      </c>
      <c r="BE200" s="491">
        <f t="shared" si="219"/>
        <v>245.70000000000002</v>
      </c>
      <c r="BF200" s="248"/>
      <c r="BG200" s="217">
        <f t="shared" si="220"/>
        <v>0</v>
      </c>
      <c r="BH200" s="491">
        <f t="shared" si="221"/>
        <v>257.40000000000003</v>
      </c>
      <c r="BI200" s="395"/>
      <c r="BJ200" s="51">
        <f t="shared" si="222"/>
        <v>0</v>
      </c>
      <c r="BK200" s="491">
        <f t="shared" si="223"/>
        <v>269.09999999999997</v>
      </c>
      <c r="BL200" s="395"/>
      <c r="BM200" s="217">
        <f t="shared" si="224"/>
        <v>0</v>
      </c>
      <c r="BN200" s="491">
        <f t="shared" si="225"/>
        <v>280.8</v>
      </c>
      <c r="BO200" s="392">
        <f t="shared" si="226"/>
        <v>0</v>
      </c>
      <c r="BP200" s="217">
        <f t="shared" si="227"/>
        <v>0</v>
      </c>
      <c r="BQ200" s="51">
        <f t="shared" si="228"/>
        <v>0</v>
      </c>
      <c r="BR200" s="77">
        <v>1891</v>
      </c>
    </row>
    <row r="201" spans="1:70" ht="12.75" customHeight="1" x14ac:dyDescent="0.15">
      <c r="A201" s="51" t="str">
        <f t="shared" si="277"/>
        <v>LA31894</v>
      </c>
      <c r="B201" s="90" t="s">
        <v>983</v>
      </c>
      <c r="C201" s="90" t="s">
        <v>986</v>
      </c>
      <c r="D201" s="90" t="s">
        <v>61</v>
      </c>
      <c r="E201" s="413"/>
      <c r="F201" s="55" t="s">
        <v>475</v>
      </c>
      <c r="G201" s="596" t="s">
        <v>1174</v>
      </c>
      <c r="H201" s="577" t="s">
        <v>70</v>
      </c>
      <c r="I201" s="230" t="s">
        <v>1054</v>
      </c>
      <c r="J201" s="590" t="s">
        <v>1064</v>
      </c>
      <c r="K201" s="590" t="s">
        <v>1053</v>
      </c>
      <c r="L201" s="230" t="s">
        <v>1055</v>
      </c>
      <c r="M201" s="510">
        <v>2.2000000000000002</v>
      </c>
      <c r="N201" s="347">
        <v>1</v>
      </c>
      <c r="O201" s="187"/>
      <c r="P201" s="187"/>
      <c r="Q201" s="411"/>
      <c r="R201" s="57"/>
      <c r="S201" s="58"/>
      <c r="T201" s="59"/>
      <c r="U201" s="60"/>
      <c r="V201" s="61"/>
      <c r="W201" s="62"/>
      <c r="X201" s="63"/>
      <c r="Y201" s="64"/>
      <c r="Z201" s="65"/>
      <c r="AA201" s="66"/>
      <c r="AB201" s="103"/>
      <c r="AC201" s="103"/>
      <c r="AD201" s="220">
        <f t="shared" si="196"/>
        <v>0</v>
      </c>
      <c r="AE201" s="68">
        <f t="shared" si="214"/>
        <v>0</v>
      </c>
      <c r="AF201" s="69"/>
      <c r="AG201" s="69"/>
      <c r="AH201" s="70"/>
      <c r="AI201" s="69"/>
      <c r="AJ201" s="69"/>
      <c r="AK201" s="69"/>
      <c r="AL201" s="495"/>
      <c r="AM201" s="489"/>
      <c r="AN201" s="69">
        <v>334</v>
      </c>
      <c r="AO201" s="70"/>
      <c r="AP201" s="70"/>
      <c r="AQ201" s="70"/>
      <c r="AR201" s="69">
        <v>274</v>
      </c>
      <c r="AS201" s="69"/>
      <c r="AT201" s="493"/>
      <c r="AU201" s="494"/>
      <c r="AV201" s="490">
        <f t="shared" si="215"/>
        <v>274</v>
      </c>
      <c r="AW201" s="490">
        <f t="shared" si="216"/>
        <v>274</v>
      </c>
      <c r="AX201" s="71"/>
      <c r="AY201" s="72"/>
      <c r="AZ201" s="73"/>
      <c r="BA201" s="74"/>
      <c r="BB201" s="75"/>
      <c r="BC201" s="52">
        <f t="shared" si="217"/>
        <v>0</v>
      </c>
      <c r="BD201" s="51">
        <f t="shared" si="218"/>
        <v>0</v>
      </c>
      <c r="BE201" s="491">
        <f t="shared" si="219"/>
        <v>287.7</v>
      </c>
      <c r="BF201" s="248"/>
      <c r="BG201" s="217">
        <f t="shared" si="220"/>
        <v>0</v>
      </c>
      <c r="BH201" s="491">
        <f t="shared" si="221"/>
        <v>301.40000000000003</v>
      </c>
      <c r="BI201" s="395"/>
      <c r="BJ201" s="51">
        <f t="shared" si="222"/>
        <v>0</v>
      </c>
      <c r="BK201" s="491">
        <f t="shared" si="223"/>
        <v>315.09999999999997</v>
      </c>
      <c r="BL201" s="395"/>
      <c r="BM201" s="217">
        <f t="shared" si="224"/>
        <v>0</v>
      </c>
      <c r="BN201" s="491">
        <f t="shared" si="225"/>
        <v>328.8</v>
      </c>
      <c r="BO201" s="392">
        <f t="shared" si="226"/>
        <v>0</v>
      </c>
      <c r="BP201" s="217">
        <f t="shared" si="227"/>
        <v>0</v>
      </c>
      <c r="BQ201" s="51">
        <f t="shared" si="228"/>
        <v>0</v>
      </c>
      <c r="BR201" s="77">
        <v>1894</v>
      </c>
    </row>
    <row r="202" spans="1:70" ht="12.75" customHeight="1" x14ac:dyDescent="0.15">
      <c r="A202" s="51" t="str">
        <f t="shared" si="277"/>
        <v>LA31896</v>
      </c>
      <c r="B202" s="90" t="s">
        <v>983</v>
      </c>
      <c r="C202" s="90" t="s">
        <v>987</v>
      </c>
      <c r="D202" s="90" t="s">
        <v>61</v>
      </c>
      <c r="E202" s="413"/>
      <c r="F202" s="55" t="s">
        <v>475</v>
      </c>
      <c r="G202" s="596" t="s">
        <v>1175</v>
      </c>
      <c r="H202" s="577" t="s">
        <v>70</v>
      </c>
      <c r="I202" s="230" t="s">
        <v>1054</v>
      </c>
      <c r="J202" s="590" t="s">
        <v>1064</v>
      </c>
      <c r="K202" s="590" t="s">
        <v>1053</v>
      </c>
      <c r="L202" s="230" t="s">
        <v>1055</v>
      </c>
      <c r="M202" s="510">
        <v>2.9</v>
      </c>
      <c r="N202" s="347">
        <v>1</v>
      </c>
      <c r="O202" s="187"/>
      <c r="P202" s="187"/>
      <c r="Q202" s="411"/>
      <c r="R202" s="57"/>
      <c r="S202" s="58"/>
      <c r="T202" s="59"/>
      <c r="U202" s="60"/>
      <c r="V202" s="61"/>
      <c r="W202" s="62"/>
      <c r="X202" s="63"/>
      <c r="Y202" s="64"/>
      <c r="Z202" s="65"/>
      <c r="AA202" s="66"/>
      <c r="AB202" s="103"/>
      <c r="AC202" s="103"/>
      <c r="AD202" s="220">
        <f t="shared" si="196"/>
        <v>0</v>
      </c>
      <c r="AE202" s="68">
        <f t="shared" si="214"/>
        <v>0</v>
      </c>
      <c r="AF202" s="69"/>
      <c r="AG202" s="69"/>
      <c r="AH202" s="70"/>
      <c r="AI202" s="69"/>
      <c r="AJ202" s="69"/>
      <c r="AK202" s="69"/>
      <c r="AL202" s="495"/>
      <c r="AM202" s="489"/>
      <c r="AN202" s="69">
        <v>334</v>
      </c>
      <c r="AO202" s="70"/>
      <c r="AP202" s="70"/>
      <c r="AQ202" s="70"/>
      <c r="AR202" s="69">
        <v>274</v>
      </c>
      <c r="AS202" s="69"/>
      <c r="AT202" s="493"/>
      <c r="AU202" s="494"/>
      <c r="AV202" s="490">
        <f t="shared" si="215"/>
        <v>274</v>
      </c>
      <c r="AW202" s="490">
        <f t="shared" si="216"/>
        <v>274</v>
      </c>
      <c r="AX202" s="71"/>
      <c r="AY202" s="72"/>
      <c r="AZ202" s="73"/>
      <c r="BA202" s="74"/>
      <c r="BB202" s="75"/>
      <c r="BC202" s="52">
        <f t="shared" si="217"/>
        <v>0</v>
      </c>
      <c r="BD202" s="51">
        <f t="shared" si="218"/>
        <v>0</v>
      </c>
      <c r="BE202" s="491">
        <f t="shared" si="219"/>
        <v>287.7</v>
      </c>
      <c r="BF202" s="248"/>
      <c r="BG202" s="217">
        <f t="shared" si="220"/>
        <v>0</v>
      </c>
      <c r="BH202" s="491">
        <f t="shared" si="221"/>
        <v>301.40000000000003</v>
      </c>
      <c r="BI202" s="395"/>
      <c r="BJ202" s="51">
        <f t="shared" si="222"/>
        <v>0</v>
      </c>
      <c r="BK202" s="491">
        <f t="shared" si="223"/>
        <v>315.09999999999997</v>
      </c>
      <c r="BL202" s="395"/>
      <c r="BM202" s="217">
        <f t="shared" si="224"/>
        <v>0</v>
      </c>
      <c r="BN202" s="491">
        <f t="shared" si="225"/>
        <v>328.8</v>
      </c>
      <c r="BO202" s="392">
        <f t="shared" si="226"/>
        <v>0</v>
      </c>
      <c r="BP202" s="217">
        <f t="shared" si="227"/>
        <v>0</v>
      </c>
      <c r="BQ202" s="51">
        <f t="shared" si="228"/>
        <v>0</v>
      </c>
      <c r="BR202" s="77">
        <v>1896</v>
      </c>
    </row>
    <row r="203" spans="1:70" ht="12.75" customHeight="1" x14ac:dyDescent="0.15">
      <c r="A203" s="51" t="str">
        <f t="shared" ref="A203:A226" si="278">"LA3"&amp;REPT(0,4-LEN(BR203))&amp;BR203</f>
        <v>LA32631</v>
      </c>
      <c r="B203" s="90" t="s">
        <v>1011</v>
      </c>
      <c r="C203" s="90" t="s">
        <v>1008</v>
      </c>
      <c r="D203" s="90" t="s">
        <v>880</v>
      </c>
      <c r="E203" s="413"/>
      <c r="F203" s="129" t="s">
        <v>476</v>
      </c>
      <c r="G203" s="596" t="s">
        <v>1193</v>
      </c>
      <c r="H203" s="577" t="s">
        <v>70</v>
      </c>
      <c r="I203" s="230" t="s">
        <v>1073</v>
      </c>
      <c r="J203" s="269" t="s">
        <v>1052</v>
      </c>
      <c r="K203" s="579" t="s">
        <v>1053</v>
      </c>
      <c r="L203" s="269" t="s">
        <v>1067</v>
      </c>
      <c r="M203" s="510">
        <v>1.3</v>
      </c>
      <c r="N203" s="347">
        <v>1</v>
      </c>
      <c r="O203" s="187"/>
      <c r="P203" s="187"/>
      <c r="Q203" s="411"/>
      <c r="R203" s="57"/>
      <c r="S203" s="58"/>
      <c r="T203" s="59"/>
      <c r="U203" s="60"/>
      <c r="V203" s="61"/>
      <c r="W203" s="62"/>
      <c r="X203" s="63"/>
      <c r="Y203" s="64"/>
      <c r="Z203" s="65"/>
      <c r="AA203" s="66"/>
      <c r="AB203" s="103"/>
      <c r="AC203" s="103"/>
      <c r="AD203" s="220">
        <f t="shared" si="196"/>
        <v>0</v>
      </c>
      <c r="AE203" s="68">
        <f t="shared" ref="AE203:AE226" si="279">N203*AD203</f>
        <v>0</v>
      </c>
      <c r="AF203" s="69"/>
      <c r="AG203" s="69"/>
      <c r="AH203" s="70"/>
      <c r="AI203" s="69"/>
      <c r="AJ203" s="69"/>
      <c r="AK203" s="69"/>
      <c r="AL203" s="495"/>
      <c r="AM203" s="489"/>
      <c r="AN203" s="69">
        <v>349</v>
      </c>
      <c r="AO203" s="70"/>
      <c r="AP203" s="70"/>
      <c r="AQ203" s="70"/>
      <c r="AR203" s="69">
        <v>284</v>
      </c>
      <c r="AS203" s="69"/>
      <c r="AT203" s="493"/>
      <c r="AU203" s="494"/>
      <c r="AV203" s="490">
        <f t="shared" ref="AV203:AV226" si="280">IF(OrderFormType="Wholesale",CEILING(AR203*ExchRate,ExchRateRoundUpTo),CEILING(AN203*ExchRate,ExchRateRoundUpTo)/1.22)</f>
        <v>284</v>
      </c>
      <c r="AW203" s="490">
        <f t="shared" ref="AW203:AW226" si="281">AV203*(1+AO203+AP203)</f>
        <v>284</v>
      </c>
      <c r="AX203" s="71"/>
      <c r="AY203" s="72"/>
      <c r="AZ203" s="73"/>
      <c r="BA203" s="74"/>
      <c r="BB203" s="75"/>
      <c r="BC203" s="52">
        <f t="shared" si="217"/>
        <v>0</v>
      </c>
      <c r="BD203" s="51">
        <f t="shared" si="218"/>
        <v>0</v>
      </c>
      <c r="BE203" s="491">
        <f t="shared" si="219"/>
        <v>298.2</v>
      </c>
      <c r="BF203" s="248"/>
      <c r="BG203" s="217">
        <f t="shared" ref="BG203:BG226" si="282">$N203*BF203</f>
        <v>0</v>
      </c>
      <c r="BH203" s="491">
        <f t="shared" ref="BH203:BH226" si="283">$AV203*(1.1+$AO203+$AP203)</f>
        <v>312.40000000000003</v>
      </c>
      <c r="BI203" s="395"/>
      <c r="BJ203" s="51">
        <f t="shared" si="222"/>
        <v>0</v>
      </c>
      <c r="BK203" s="491">
        <f t="shared" si="223"/>
        <v>326.59999999999997</v>
      </c>
      <c r="BL203" s="395"/>
      <c r="BM203" s="217">
        <f t="shared" si="224"/>
        <v>0</v>
      </c>
      <c r="BN203" s="491">
        <f t="shared" si="225"/>
        <v>340.8</v>
      </c>
      <c r="BO203" s="392">
        <f t="shared" si="226"/>
        <v>0</v>
      </c>
      <c r="BP203" s="217">
        <f t="shared" si="227"/>
        <v>0</v>
      </c>
      <c r="BQ203" s="51">
        <f t="shared" si="228"/>
        <v>0</v>
      </c>
      <c r="BR203" s="77">
        <v>2631</v>
      </c>
    </row>
    <row r="204" spans="1:70" ht="12.75" customHeight="1" x14ac:dyDescent="0.15">
      <c r="A204" s="51" t="str">
        <f t="shared" si="278"/>
        <v>LA32632</v>
      </c>
      <c r="B204" s="90" t="s">
        <v>1012</v>
      </c>
      <c r="C204" s="90" t="s">
        <v>1009</v>
      </c>
      <c r="D204" s="90" t="s">
        <v>880</v>
      </c>
      <c r="E204" s="413"/>
      <c r="F204" s="129" t="s">
        <v>476</v>
      </c>
      <c r="G204" s="596" t="s">
        <v>1194</v>
      </c>
      <c r="H204" s="577" t="s">
        <v>70</v>
      </c>
      <c r="I204" s="230" t="s">
        <v>1073</v>
      </c>
      <c r="J204" s="269" t="s">
        <v>1052</v>
      </c>
      <c r="K204" s="579" t="s">
        <v>1053</v>
      </c>
      <c r="L204" s="269" t="s">
        <v>1067</v>
      </c>
      <c r="M204" s="510">
        <v>1.1000000000000001</v>
      </c>
      <c r="N204" s="347">
        <v>1</v>
      </c>
      <c r="O204" s="187"/>
      <c r="P204" s="187"/>
      <c r="Q204" s="411"/>
      <c r="R204" s="57"/>
      <c r="S204" s="58"/>
      <c r="T204" s="59"/>
      <c r="U204" s="60"/>
      <c r="V204" s="61"/>
      <c r="W204" s="62"/>
      <c r="X204" s="63"/>
      <c r="Y204" s="64"/>
      <c r="Z204" s="65"/>
      <c r="AA204" s="66"/>
      <c r="AB204" s="103"/>
      <c r="AC204" s="103"/>
      <c r="AD204" s="220">
        <f t="shared" si="196"/>
        <v>0</v>
      </c>
      <c r="AE204" s="68">
        <f t="shared" si="279"/>
        <v>0</v>
      </c>
      <c r="AF204" s="69"/>
      <c r="AG204" s="69"/>
      <c r="AH204" s="70"/>
      <c r="AI204" s="69"/>
      <c r="AJ204" s="69"/>
      <c r="AK204" s="69"/>
      <c r="AL204" s="495"/>
      <c r="AM204" s="489"/>
      <c r="AN204" s="69">
        <v>329</v>
      </c>
      <c r="AO204" s="70"/>
      <c r="AP204" s="70"/>
      <c r="AQ204" s="70"/>
      <c r="AR204" s="69">
        <v>269</v>
      </c>
      <c r="AS204" s="69"/>
      <c r="AT204" s="493"/>
      <c r="AU204" s="494"/>
      <c r="AV204" s="490">
        <f t="shared" si="280"/>
        <v>269</v>
      </c>
      <c r="AW204" s="490">
        <f t="shared" si="281"/>
        <v>269</v>
      </c>
      <c r="AX204" s="71"/>
      <c r="AY204" s="72"/>
      <c r="AZ204" s="73"/>
      <c r="BA204" s="74"/>
      <c r="BB204" s="75"/>
      <c r="BC204" s="52">
        <f t="shared" si="217"/>
        <v>0</v>
      </c>
      <c r="BD204" s="51">
        <f t="shared" si="218"/>
        <v>0</v>
      </c>
      <c r="BE204" s="491">
        <f t="shared" si="219"/>
        <v>282.45</v>
      </c>
      <c r="BF204" s="248"/>
      <c r="BG204" s="217">
        <f t="shared" si="282"/>
        <v>0</v>
      </c>
      <c r="BH204" s="491">
        <f t="shared" si="283"/>
        <v>295.90000000000003</v>
      </c>
      <c r="BI204" s="395"/>
      <c r="BJ204" s="51">
        <f t="shared" si="222"/>
        <v>0</v>
      </c>
      <c r="BK204" s="491">
        <f t="shared" si="223"/>
        <v>309.34999999999997</v>
      </c>
      <c r="BL204" s="395"/>
      <c r="BM204" s="217">
        <f t="shared" si="224"/>
        <v>0</v>
      </c>
      <c r="BN204" s="491">
        <f t="shared" si="225"/>
        <v>322.8</v>
      </c>
      <c r="BO204" s="392">
        <f t="shared" si="226"/>
        <v>0</v>
      </c>
      <c r="BP204" s="217">
        <f t="shared" si="227"/>
        <v>0</v>
      </c>
      <c r="BQ204" s="51">
        <f t="shared" si="228"/>
        <v>0</v>
      </c>
      <c r="BR204" s="77">
        <v>2632</v>
      </c>
    </row>
    <row r="205" spans="1:70" ht="12.75" customHeight="1" x14ac:dyDescent="0.15">
      <c r="A205" s="51" t="str">
        <f t="shared" si="278"/>
        <v>LA32633</v>
      </c>
      <c r="B205" s="90" t="s">
        <v>1011</v>
      </c>
      <c r="C205" s="90" t="s">
        <v>1010</v>
      </c>
      <c r="D205" s="90" t="s">
        <v>880</v>
      </c>
      <c r="E205" s="413"/>
      <c r="F205" s="129" t="s">
        <v>476</v>
      </c>
      <c r="G205" s="596" t="s">
        <v>1195</v>
      </c>
      <c r="H205" s="577" t="s">
        <v>70</v>
      </c>
      <c r="I205" s="230" t="s">
        <v>1073</v>
      </c>
      <c r="J205" s="269" t="s">
        <v>1052</v>
      </c>
      <c r="K205" s="579" t="s">
        <v>1053</v>
      </c>
      <c r="L205" s="269" t="s">
        <v>1067</v>
      </c>
      <c r="M205" s="510">
        <v>0.9</v>
      </c>
      <c r="N205" s="347">
        <v>1</v>
      </c>
      <c r="O205" s="187"/>
      <c r="P205" s="187"/>
      <c r="Q205" s="411"/>
      <c r="R205" s="57"/>
      <c r="S205" s="58"/>
      <c r="T205" s="59"/>
      <c r="U205" s="60"/>
      <c r="V205" s="61"/>
      <c r="W205" s="62"/>
      <c r="X205" s="63"/>
      <c r="Y205" s="64"/>
      <c r="Z205" s="65"/>
      <c r="AA205" s="66"/>
      <c r="AB205" s="103"/>
      <c r="AC205" s="103"/>
      <c r="AD205" s="220">
        <f t="shared" si="196"/>
        <v>0</v>
      </c>
      <c r="AE205" s="68">
        <f t="shared" si="279"/>
        <v>0</v>
      </c>
      <c r="AF205" s="69"/>
      <c r="AG205" s="69"/>
      <c r="AH205" s="70"/>
      <c r="AI205" s="69"/>
      <c r="AJ205" s="69"/>
      <c r="AK205" s="69"/>
      <c r="AL205" s="495"/>
      <c r="AM205" s="489"/>
      <c r="AN205" s="69">
        <v>299</v>
      </c>
      <c r="AO205" s="70"/>
      <c r="AP205" s="70"/>
      <c r="AQ205" s="70"/>
      <c r="AR205" s="69">
        <v>244</v>
      </c>
      <c r="AS205" s="69"/>
      <c r="AT205" s="493"/>
      <c r="AU205" s="494"/>
      <c r="AV205" s="490">
        <f t="shared" si="280"/>
        <v>244</v>
      </c>
      <c r="AW205" s="490">
        <f t="shared" si="281"/>
        <v>244</v>
      </c>
      <c r="AX205" s="71"/>
      <c r="AY205" s="72"/>
      <c r="AZ205" s="73"/>
      <c r="BA205" s="74"/>
      <c r="BB205" s="75"/>
      <c r="BC205" s="52">
        <f t="shared" si="217"/>
        <v>0</v>
      </c>
      <c r="BD205" s="51">
        <f t="shared" si="218"/>
        <v>0</v>
      </c>
      <c r="BE205" s="491">
        <f t="shared" si="219"/>
        <v>256.2</v>
      </c>
      <c r="BF205" s="248"/>
      <c r="BG205" s="217">
        <f t="shared" si="282"/>
        <v>0</v>
      </c>
      <c r="BH205" s="491">
        <f t="shared" si="283"/>
        <v>268.40000000000003</v>
      </c>
      <c r="BI205" s="395"/>
      <c r="BJ205" s="51">
        <f t="shared" si="222"/>
        <v>0</v>
      </c>
      <c r="BK205" s="491">
        <f t="shared" si="223"/>
        <v>280.59999999999997</v>
      </c>
      <c r="BL205" s="395"/>
      <c r="BM205" s="217">
        <f t="shared" si="224"/>
        <v>0</v>
      </c>
      <c r="BN205" s="491">
        <f t="shared" si="225"/>
        <v>292.8</v>
      </c>
      <c r="BO205" s="392">
        <f t="shared" si="226"/>
        <v>0</v>
      </c>
      <c r="BP205" s="217">
        <f t="shared" si="227"/>
        <v>0</v>
      </c>
      <c r="BQ205" s="51">
        <f t="shared" si="228"/>
        <v>0</v>
      </c>
      <c r="BR205" s="77">
        <v>2633</v>
      </c>
    </row>
    <row r="206" spans="1:70" ht="12.75" customHeight="1" x14ac:dyDescent="0.15">
      <c r="A206" s="51" t="str">
        <f t="shared" si="278"/>
        <v>LA32634</v>
      </c>
      <c r="B206" s="90" t="s">
        <v>1011</v>
      </c>
      <c r="C206" s="90" t="s">
        <v>1013</v>
      </c>
      <c r="D206" s="90" t="s">
        <v>880</v>
      </c>
      <c r="E206" s="413"/>
      <c r="F206" s="129" t="s">
        <v>476</v>
      </c>
      <c r="G206" s="596" t="s">
        <v>1196</v>
      </c>
      <c r="H206" s="577" t="s">
        <v>70</v>
      </c>
      <c r="I206" s="230" t="s">
        <v>1073</v>
      </c>
      <c r="J206" s="269" t="s">
        <v>1052</v>
      </c>
      <c r="K206" s="579" t="s">
        <v>1053</v>
      </c>
      <c r="L206" s="269" t="s">
        <v>1067</v>
      </c>
      <c r="M206" s="510">
        <v>1</v>
      </c>
      <c r="N206" s="347">
        <v>1</v>
      </c>
      <c r="O206" s="187"/>
      <c r="P206" s="187"/>
      <c r="Q206" s="411"/>
      <c r="R206" s="57"/>
      <c r="S206" s="58"/>
      <c r="T206" s="59"/>
      <c r="U206" s="60"/>
      <c r="V206" s="61"/>
      <c r="W206" s="62"/>
      <c r="X206" s="63"/>
      <c r="Y206" s="64"/>
      <c r="Z206" s="65"/>
      <c r="AA206" s="66"/>
      <c r="AB206" s="103"/>
      <c r="AC206" s="103"/>
      <c r="AD206" s="220">
        <f t="shared" ref="AD206:AD269" si="284">SUM(Q206:AC206)</f>
        <v>0</v>
      </c>
      <c r="AE206" s="68">
        <f t="shared" si="279"/>
        <v>0</v>
      </c>
      <c r="AF206" s="69"/>
      <c r="AG206" s="69"/>
      <c r="AH206" s="70"/>
      <c r="AI206" s="69"/>
      <c r="AJ206" s="69"/>
      <c r="AK206" s="69"/>
      <c r="AL206" s="495"/>
      <c r="AM206" s="489"/>
      <c r="AN206" s="69">
        <v>309</v>
      </c>
      <c r="AO206" s="70"/>
      <c r="AP206" s="70"/>
      <c r="AQ206" s="70"/>
      <c r="AR206" s="69">
        <v>254</v>
      </c>
      <c r="AS206" s="69"/>
      <c r="AT206" s="493"/>
      <c r="AU206" s="494"/>
      <c r="AV206" s="490">
        <f t="shared" si="280"/>
        <v>254</v>
      </c>
      <c r="AW206" s="490">
        <f t="shared" si="281"/>
        <v>254</v>
      </c>
      <c r="AX206" s="71"/>
      <c r="AY206" s="72"/>
      <c r="AZ206" s="73"/>
      <c r="BA206" s="74"/>
      <c r="BB206" s="75"/>
      <c r="BC206" s="52">
        <f t="shared" si="217"/>
        <v>0</v>
      </c>
      <c r="BD206" s="51">
        <f t="shared" si="218"/>
        <v>0</v>
      </c>
      <c r="BE206" s="491">
        <f t="shared" si="219"/>
        <v>266.7</v>
      </c>
      <c r="BF206" s="248"/>
      <c r="BG206" s="217">
        <f t="shared" si="282"/>
        <v>0</v>
      </c>
      <c r="BH206" s="491">
        <f t="shared" si="283"/>
        <v>279.40000000000003</v>
      </c>
      <c r="BI206" s="395"/>
      <c r="BJ206" s="51">
        <f t="shared" si="222"/>
        <v>0</v>
      </c>
      <c r="BK206" s="491">
        <f t="shared" si="223"/>
        <v>292.09999999999997</v>
      </c>
      <c r="BL206" s="395"/>
      <c r="BM206" s="217">
        <f t="shared" si="224"/>
        <v>0</v>
      </c>
      <c r="BN206" s="491">
        <f t="shared" si="225"/>
        <v>304.8</v>
      </c>
      <c r="BO206" s="392">
        <f t="shared" si="226"/>
        <v>0</v>
      </c>
      <c r="BP206" s="217">
        <f t="shared" si="227"/>
        <v>0</v>
      </c>
      <c r="BQ206" s="51">
        <f t="shared" si="228"/>
        <v>0</v>
      </c>
      <c r="BR206" s="77">
        <v>2634</v>
      </c>
    </row>
    <row r="207" spans="1:70" ht="12.75" customHeight="1" x14ac:dyDescent="0.15">
      <c r="A207" s="51" t="str">
        <f t="shared" si="278"/>
        <v>LA32635</v>
      </c>
      <c r="B207" s="90" t="s">
        <v>1022</v>
      </c>
      <c r="C207" s="90" t="s">
        <v>1014</v>
      </c>
      <c r="D207" s="90" t="s">
        <v>880</v>
      </c>
      <c r="E207" s="413"/>
      <c r="F207" s="129" t="s">
        <v>477</v>
      </c>
      <c r="G207" s="596" t="s">
        <v>1197</v>
      </c>
      <c r="H207" s="577" t="s">
        <v>70</v>
      </c>
      <c r="I207" s="230" t="s">
        <v>1073</v>
      </c>
      <c r="J207" s="269" t="s">
        <v>1052</v>
      </c>
      <c r="K207" s="579" t="s">
        <v>1053</v>
      </c>
      <c r="L207" s="269" t="s">
        <v>1067</v>
      </c>
      <c r="M207" s="510">
        <v>1.2</v>
      </c>
      <c r="N207" s="347">
        <v>1</v>
      </c>
      <c r="O207" s="187"/>
      <c r="P207" s="187"/>
      <c r="Q207" s="411"/>
      <c r="R207" s="57"/>
      <c r="S207" s="58"/>
      <c r="T207" s="59"/>
      <c r="U207" s="60"/>
      <c r="V207" s="61"/>
      <c r="W207" s="62"/>
      <c r="X207" s="63"/>
      <c r="Y207" s="64"/>
      <c r="Z207" s="65"/>
      <c r="AA207" s="66"/>
      <c r="AB207" s="103"/>
      <c r="AC207" s="103"/>
      <c r="AD207" s="220">
        <f t="shared" si="284"/>
        <v>0</v>
      </c>
      <c r="AE207" s="68">
        <f t="shared" si="279"/>
        <v>0</v>
      </c>
      <c r="AF207" s="69"/>
      <c r="AG207" s="69"/>
      <c r="AH207" s="70"/>
      <c r="AI207" s="69"/>
      <c r="AJ207" s="69"/>
      <c r="AK207" s="69"/>
      <c r="AL207" s="495"/>
      <c r="AM207" s="489"/>
      <c r="AN207" s="69">
        <v>334</v>
      </c>
      <c r="AO207" s="70"/>
      <c r="AP207" s="70"/>
      <c r="AQ207" s="70"/>
      <c r="AR207" s="69">
        <v>274</v>
      </c>
      <c r="AS207" s="69"/>
      <c r="AT207" s="493"/>
      <c r="AU207" s="494"/>
      <c r="AV207" s="490">
        <f t="shared" si="280"/>
        <v>274</v>
      </c>
      <c r="AW207" s="490">
        <f t="shared" si="281"/>
        <v>274</v>
      </c>
      <c r="AX207" s="71"/>
      <c r="AY207" s="72"/>
      <c r="AZ207" s="73"/>
      <c r="BA207" s="74"/>
      <c r="BB207" s="75"/>
      <c r="BC207" s="52">
        <f t="shared" si="217"/>
        <v>0</v>
      </c>
      <c r="BD207" s="51">
        <f t="shared" si="218"/>
        <v>0</v>
      </c>
      <c r="BE207" s="491">
        <f t="shared" si="219"/>
        <v>287.7</v>
      </c>
      <c r="BF207" s="248"/>
      <c r="BG207" s="217">
        <f t="shared" si="282"/>
        <v>0</v>
      </c>
      <c r="BH207" s="491">
        <f t="shared" si="283"/>
        <v>301.40000000000003</v>
      </c>
      <c r="BI207" s="395"/>
      <c r="BJ207" s="51">
        <f t="shared" si="222"/>
        <v>0</v>
      </c>
      <c r="BK207" s="491">
        <f t="shared" si="223"/>
        <v>315.09999999999997</v>
      </c>
      <c r="BL207" s="395"/>
      <c r="BM207" s="217">
        <f t="shared" si="224"/>
        <v>0</v>
      </c>
      <c r="BN207" s="491">
        <f t="shared" si="225"/>
        <v>328.8</v>
      </c>
      <c r="BO207" s="392">
        <f t="shared" si="226"/>
        <v>0</v>
      </c>
      <c r="BP207" s="217">
        <f t="shared" si="227"/>
        <v>0</v>
      </c>
      <c r="BQ207" s="51">
        <f t="shared" si="228"/>
        <v>0</v>
      </c>
      <c r="BR207" s="77">
        <v>2635</v>
      </c>
    </row>
    <row r="208" spans="1:70" ht="12.75" customHeight="1" x14ac:dyDescent="0.15">
      <c r="A208" s="51" t="str">
        <f t="shared" si="278"/>
        <v>LA32636</v>
      </c>
      <c r="B208" s="90" t="s">
        <v>1022</v>
      </c>
      <c r="C208" s="90" t="s">
        <v>1015</v>
      </c>
      <c r="D208" s="90" t="s">
        <v>880</v>
      </c>
      <c r="E208" s="413"/>
      <c r="F208" s="129" t="s">
        <v>477</v>
      </c>
      <c r="G208" s="596" t="s">
        <v>1198</v>
      </c>
      <c r="H208" s="577" t="s">
        <v>70</v>
      </c>
      <c r="I208" s="230" t="s">
        <v>1073</v>
      </c>
      <c r="J208" s="269" t="s">
        <v>1052</v>
      </c>
      <c r="K208" s="579" t="s">
        <v>1053</v>
      </c>
      <c r="L208" s="269" t="s">
        <v>1067</v>
      </c>
      <c r="M208" s="510">
        <v>1</v>
      </c>
      <c r="N208" s="347">
        <v>1</v>
      </c>
      <c r="O208" s="187"/>
      <c r="P208" s="187"/>
      <c r="Q208" s="411"/>
      <c r="R208" s="57"/>
      <c r="S208" s="58"/>
      <c r="T208" s="59"/>
      <c r="U208" s="60"/>
      <c r="V208" s="61"/>
      <c r="W208" s="62"/>
      <c r="X208" s="63"/>
      <c r="Y208" s="64"/>
      <c r="Z208" s="65"/>
      <c r="AA208" s="66"/>
      <c r="AB208" s="103"/>
      <c r="AC208" s="103"/>
      <c r="AD208" s="220">
        <f t="shared" si="284"/>
        <v>0</v>
      </c>
      <c r="AE208" s="68">
        <f t="shared" si="279"/>
        <v>0</v>
      </c>
      <c r="AF208" s="69"/>
      <c r="AG208" s="69"/>
      <c r="AH208" s="70"/>
      <c r="AI208" s="69"/>
      <c r="AJ208" s="69"/>
      <c r="AK208" s="69"/>
      <c r="AL208" s="495"/>
      <c r="AM208" s="489"/>
      <c r="AN208" s="69">
        <v>309</v>
      </c>
      <c r="AO208" s="70"/>
      <c r="AP208" s="70"/>
      <c r="AQ208" s="70"/>
      <c r="AR208" s="69">
        <v>254</v>
      </c>
      <c r="AS208" s="69"/>
      <c r="AT208" s="493"/>
      <c r="AU208" s="494"/>
      <c r="AV208" s="490">
        <f t="shared" si="280"/>
        <v>254</v>
      </c>
      <c r="AW208" s="490">
        <f t="shared" si="281"/>
        <v>254</v>
      </c>
      <c r="AX208" s="71"/>
      <c r="AY208" s="72"/>
      <c r="AZ208" s="73"/>
      <c r="BA208" s="74"/>
      <c r="BB208" s="75"/>
      <c r="BC208" s="52">
        <f t="shared" ref="BC208:BC226" si="285">SUM(AX208:BB208)</f>
        <v>0</v>
      </c>
      <c r="BD208" s="51">
        <f t="shared" ref="BD208:BD226" si="286">N208*BC208</f>
        <v>0</v>
      </c>
      <c r="BE208" s="491">
        <f t="shared" ref="BE208:BE226" si="287">AV208*(1.05+AO208+AP208)</f>
        <v>266.7</v>
      </c>
      <c r="BF208" s="248"/>
      <c r="BG208" s="217">
        <f t="shared" si="282"/>
        <v>0</v>
      </c>
      <c r="BH208" s="491">
        <f t="shared" si="283"/>
        <v>279.40000000000003</v>
      </c>
      <c r="BI208" s="395"/>
      <c r="BJ208" s="51">
        <f t="shared" ref="BJ208:BJ226" si="288">N208*BI208</f>
        <v>0</v>
      </c>
      <c r="BK208" s="491">
        <f t="shared" ref="BK208:BK226" si="289">AV208*(1.15+AO208+AP208)</f>
        <v>292.09999999999997</v>
      </c>
      <c r="BL208" s="395"/>
      <c r="BM208" s="217">
        <f t="shared" ref="BM208:BM226" si="290">N208*BL208</f>
        <v>0</v>
      </c>
      <c r="BN208" s="491">
        <f t="shared" ref="BN208:BN226" si="291">AV208*(1.2+AO208+AP208)</f>
        <v>304.8</v>
      </c>
      <c r="BO208" s="392">
        <f t="shared" ref="BO208:BO226" si="292">(AD208*AW208)+(BC208*BE208)+(BF208*BH208)+(BI208*BK208)+(BL208*BN208)</f>
        <v>0</v>
      </c>
      <c r="BP208" s="217">
        <f t="shared" ref="BP208:BP226" si="293">AD208+BC208+BF208+BI208+BL208</f>
        <v>0</v>
      </c>
      <c r="BQ208" s="51">
        <f t="shared" ref="BQ208:BQ226" si="294">N208*BP208</f>
        <v>0</v>
      </c>
      <c r="BR208" s="77">
        <v>2636</v>
      </c>
    </row>
    <row r="209" spans="1:70" ht="12.75" customHeight="1" x14ac:dyDescent="0.15">
      <c r="A209" s="51" t="str">
        <f t="shared" si="278"/>
        <v>LA32637</v>
      </c>
      <c r="B209" s="90" t="s">
        <v>1022</v>
      </c>
      <c r="C209" s="90" t="s">
        <v>1016</v>
      </c>
      <c r="D209" s="90" t="s">
        <v>880</v>
      </c>
      <c r="E209" s="413"/>
      <c r="F209" s="129" t="s">
        <v>477</v>
      </c>
      <c r="G209" s="596" t="s">
        <v>1199</v>
      </c>
      <c r="H209" s="577" t="s">
        <v>70</v>
      </c>
      <c r="I209" s="230" t="s">
        <v>1073</v>
      </c>
      <c r="J209" s="269" t="s">
        <v>1052</v>
      </c>
      <c r="K209" s="579" t="s">
        <v>1053</v>
      </c>
      <c r="L209" s="269" t="s">
        <v>1067</v>
      </c>
      <c r="M209" s="510">
        <v>0.9</v>
      </c>
      <c r="N209" s="347">
        <v>1</v>
      </c>
      <c r="O209" s="187"/>
      <c r="P209" s="187"/>
      <c r="Q209" s="411"/>
      <c r="R209" s="57"/>
      <c r="S209" s="58"/>
      <c r="T209" s="59"/>
      <c r="U209" s="60"/>
      <c r="V209" s="61"/>
      <c r="W209" s="62"/>
      <c r="X209" s="63"/>
      <c r="Y209" s="64"/>
      <c r="Z209" s="65"/>
      <c r="AA209" s="66"/>
      <c r="AB209" s="103"/>
      <c r="AC209" s="103"/>
      <c r="AD209" s="220">
        <f t="shared" si="284"/>
        <v>0</v>
      </c>
      <c r="AE209" s="68">
        <f t="shared" si="279"/>
        <v>0</v>
      </c>
      <c r="AF209" s="69"/>
      <c r="AG209" s="69"/>
      <c r="AH209" s="70"/>
      <c r="AI209" s="69"/>
      <c r="AJ209" s="69"/>
      <c r="AK209" s="69"/>
      <c r="AL209" s="495"/>
      <c r="AM209" s="489"/>
      <c r="AN209" s="69">
        <v>299</v>
      </c>
      <c r="AO209" s="70"/>
      <c r="AP209" s="70"/>
      <c r="AQ209" s="70"/>
      <c r="AR209" s="69">
        <v>244</v>
      </c>
      <c r="AS209" s="69"/>
      <c r="AT209" s="493"/>
      <c r="AU209" s="494"/>
      <c r="AV209" s="490">
        <f t="shared" si="280"/>
        <v>244</v>
      </c>
      <c r="AW209" s="490">
        <f t="shared" si="281"/>
        <v>244</v>
      </c>
      <c r="AX209" s="71"/>
      <c r="AY209" s="72"/>
      <c r="AZ209" s="73"/>
      <c r="BA209" s="74"/>
      <c r="BB209" s="75"/>
      <c r="BC209" s="52">
        <f t="shared" si="285"/>
        <v>0</v>
      </c>
      <c r="BD209" s="51">
        <f t="shared" si="286"/>
        <v>0</v>
      </c>
      <c r="BE209" s="491">
        <f t="shared" si="287"/>
        <v>256.2</v>
      </c>
      <c r="BF209" s="248"/>
      <c r="BG209" s="217">
        <f t="shared" si="282"/>
        <v>0</v>
      </c>
      <c r="BH209" s="491">
        <f t="shared" si="283"/>
        <v>268.40000000000003</v>
      </c>
      <c r="BI209" s="395"/>
      <c r="BJ209" s="51">
        <f t="shared" si="288"/>
        <v>0</v>
      </c>
      <c r="BK209" s="491">
        <f t="shared" si="289"/>
        <v>280.59999999999997</v>
      </c>
      <c r="BL209" s="395"/>
      <c r="BM209" s="217">
        <f t="shared" si="290"/>
        <v>0</v>
      </c>
      <c r="BN209" s="491">
        <f t="shared" si="291"/>
        <v>292.8</v>
      </c>
      <c r="BO209" s="392">
        <f t="shared" si="292"/>
        <v>0</v>
      </c>
      <c r="BP209" s="217">
        <f t="shared" si="293"/>
        <v>0</v>
      </c>
      <c r="BQ209" s="51">
        <f t="shared" si="294"/>
        <v>0</v>
      </c>
      <c r="BR209" s="77">
        <v>2637</v>
      </c>
    </row>
    <row r="210" spans="1:70" ht="12.75" customHeight="1" x14ac:dyDescent="0.15">
      <c r="A210" s="51" t="str">
        <f t="shared" si="278"/>
        <v>LA32638</v>
      </c>
      <c r="B210" s="90" t="s">
        <v>1022</v>
      </c>
      <c r="C210" s="90" t="s">
        <v>1017</v>
      </c>
      <c r="D210" s="90" t="s">
        <v>880</v>
      </c>
      <c r="E210" s="413"/>
      <c r="F210" s="129" t="s">
        <v>477</v>
      </c>
      <c r="G210" s="596" t="s">
        <v>1200</v>
      </c>
      <c r="H210" s="577" t="s">
        <v>70</v>
      </c>
      <c r="I210" s="230" t="s">
        <v>1073</v>
      </c>
      <c r="J210" s="269" t="s">
        <v>1052</v>
      </c>
      <c r="K210" s="579" t="s">
        <v>1053</v>
      </c>
      <c r="L210" s="269" t="s">
        <v>1067</v>
      </c>
      <c r="M210" s="510">
        <v>0.9</v>
      </c>
      <c r="N210" s="347">
        <v>1</v>
      </c>
      <c r="O210" s="187"/>
      <c r="P210" s="187"/>
      <c r="Q210" s="411"/>
      <c r="R210" s="57"/>
      <c r="S210" s="58"/>
      <c r="T210" s="59"/>
      <c r="U210" s="60"/>
      <c r="V210" s="61"/>
      <c r="W210" s="62"/>
      <c r="X210" s="63"/>
      <c r="Y210" s="64"/>
      <c r="Z210" s="65"/>
      <c r="AA210" s="66"/>
      <c r="AB210" s="103"/>
      <c r="AC210" s="103"/>
      <c r="AD210" s="220">
        <f t="shared" si="284"/>
        <v>0</v>
      </c>
      <c r="AE210" s="68">
        <f t="shared" si="279"/>
        <v>0</v>
      </c>
      <c r="AF210" s="69"/>
      <c r="AG210" s="69"/>
      <c r="AH210" s="70"/>
      <c r="AI210" s="69"/>
      <c r="AJ210" s="69"/>
      <c r="AK210" s="69"/>
      <c r="AL210" s="495"/>
      <c r="AM210" s="489"/>
      <c r="AN210" s="69">
        <v>299</v>
      </c>
      <c r="AO210" s="70"/>
      <c r="AP210" s="70"/>
      <c r="AQ210" s="70"/>
      <c r="AR210" s="69">
        <v>244</v>
      </c>
      <c r="AS210" s="69"/>
      <c r="AT210" s="493"/>
      <c r="AU210" s="494"/>
      <c r="AV210" s="490">
        <f t="shared" si="280"/>
        <v>244</v>
      </c>
      <c r="AW210" s="490">
        <f t="shared" si="281"/>
        <v>244</v>
      </c>
      <c r="AX210" s="71"/>
      <c r="AY210" s="72"/>
      <c r="AZ210" s="73"/>
      <c r="BA210" s="74"/>
      <c r="BB210" s="75"/>
      <c r="BC210" s="52">
        <f t="shared" si="285"/>
        <v>0</v>
      </c>
      <c r="BD210" s="51">
        <f t="shared" si="286"/>
        <v>0</v>
      </c>
      <c r="BE210" s="491">
        <f t="shared" si="287"/>
        <v>256.2</v>
      </c>
      <c r="BF210" s="248"/>
      <c r="BG210" s="217">
        <f t="shared" si="282"/>
        <v>0</v>
      </c>
      <c r="BH210" s="491">
        <f t="shared" si="283"/>
        <v>268.40000000000003</v>
      </c>
      <c r="BI210" s="395"/>
      <c r="BJ210" s="51">
        <f t="shared" si="288"/>
        <v>0</v>
      </c>
      <c r="BK210" s="491">
        <f t="shared" si="289"/>
        <v>280.59999999999997</v>
      </c>
      <c r="BL210" s="395"/>
      <c r="BM210" s="217">
        <f t="shared" si="290"/>
        <v>0</v>
      </c>
      <c r="BN210" s="491">
        <f t="shared" si="291"/>
        <v>292.8</v>
      </c>
      <c r="BO210" s="392">
        <f t="shared" si="292"/>
        <v>0</v>
      </c>
      <c r="BP210" s="217">
        <f t="shared" si="293"/>
        <v>0</v>
      </c>
      <c r="BQ210" s="51">
        <f t="shared" si="294"/>
        <v>0</v>
      </c>
      <c r="BR210" s="77">
        <v>2638</v>
      </c>
    </row>
    <row r="211" spans="1:70" ht="12.75" customHeight="1" x14ac:dyDescent="0.15">
      <c r="A211" s="51" t="str">
        <f t="shared" si="278"/>
        <v>LA32639</v>
      </c>
      <c r="B211" s="90" t="s">
        <v>1023</v>
      </c>
      <c r="C211" s="90" t="s">
        <v>1018</v>
      </c>
      <c r="D211" s="90" t="s">
        <v>880</v>
      </c>
      <c r="E211" s="413"/>
      <c r="F211" s="129" t="s">
        <v>475</v>
      </c>
      <c r="G211" s="596" t="s">
        <v>1201</v>
      </c>
      <c r="H211" s="577" t="s">
        <v>70</v>
      </c>
      <c r="I211" s="230" t="s">
        <v>1073</v>
      </c>
      <c r="J211" s="269" t="s">
        <v>1052</v>
      </c>
      <c r="K211" s="579" t="s">
        <v>1053</v>
      </c>
      <c r="L211" s="269" t="s">
        <v>1067</v>
      </c>
      <c r="M211" s="565">
        <v>1.4</v>
      </c>
      <c r="N211" s="347">
        <v>1</v>
      </c>
      <c r="O211" s="187"/>
      <c r="P211" s="187"/>
      <c r="Q211" s="411"/>
      <c r="R211" s="57"/>
      <c r="S211" s="58"/>
      <c r="T211" s="59"/>
      <c r="U211" s="60"/>
      <c r="V211" s="61"/>
      <c r="W211" s="62"/>
      <c r="X211" s="63"/>
      <c r="Y211" s="64"/>
      <c r="Z211" s="65"/>
      <c r="AA211" s="66"/>
      <c r="AB211" s="103"/>
      <c r="AC211" s="103"/>
      <c r="AD211" s="220">
        <f t="shared" si="284"/>
        <v>0</v>
      </c>
      <c r="AE211" s="68">
        <f t="shared" si="279"/>
        <v>0</v>
      </c>
      <c r="AF211" s="69"/>
      <c r="AG211" s="69"/>
      <c r="AH211" s="70"/>
      <c r="AI211" s="69"/>
      <c r="AJ211" s="69"/>
      <c r="AK211" s="69"/>
      <c r="AL211" s="495"/>
      <c r="AM211" s="489"/>
      <c r="AN211" s="69">
        <v>354</v>
      </c>
      <c r="AO211" s="70"/>
      <c r="AP211" s="70"/>
      <c r="AQ211" s="70"/>
      <c r="AR211" s="69">
        <v>289</v>
      </c>
      <c r="AS211" s="69"/>
      <c r="AT211" s="493"/>
      <c r="AU211" s="494"/>
      <c r="AV211" s="490">
        <f t="shared" si="280"/>
        <v>289</v>
      </c>
      <c r="AW211" s="490">
        <f t="shared" si="281"/>
        <v>289</v>
      </c>
      <c r="AX211" s="71"/>
      <c r="AY211" s="72"/>
      <c r="AZ211" s="73"/>
      <c r="BA211" s="74"/>
      <c r="BB211" s="75"/>
      <c r="BC211" s="52">
        <f t="shared" si="285"/>
        <v>0</v>
      </c>
      <c r="BD211" s="51">
        <f t="shared" si="286"/>
        <v>0</v>
      </c>
      <c r="BE211" s="491">
        <f t="shared" si="287"/>
        <v>303.45</v>
      </c>
      <c r="BF211" s="248"/>
      <c r="BG211" s="217">
        <f t="shared" si="282"/>
        <v>0</v>
      </c>
      <c r="BH211" s="491">
        <f t="shared" si="283"/>
        <v>317.90000000000003</v>
      </c>
      <c r="BI211" s="395"/>
      <c r="BJ211" s="51">
        <f t="shared" si="288"/>
        <v>0</v>
      </c>
      <c r="BK211" s="491">
        <f t="shared" si="289"/>
        <v>332.34999999999997</v>
      </c>
      <c r="BL211" s="395"/>
      <c r="BM211" s="217">
        <f t="shared" si="290"/>
        <v>0</v>
      </c>
      <c r="BN211" s="491">
        <f t="shared" si="291"/>
        <v>346.8</v>
      </c>
      <c r="BO211" s="392">
        <f t="shared" si="292"/>
        <v>0</v>
      </c>
      <c r="BP211" s="217">
        <f t="shared" si="293"/>
        <v>0</v>
      </c>
      <c r="BQ211" s="51">
        <f t="shared" si="294"/>
        <v>0</v>
      </c>
      <c r="BR211" s="77">
        <v>2639</v>
      </c>
    </row>
    <row r="212" spans="1:70" ht="12.75" customHeight="1" x14ac:dyDescent="0.15">
      <c r="A212" s="51" t="str">
        <f t="shared" si="278"/>
        <v>LA32640</v>
      </c>
      <c r="B212" s="90" t="s">
        <v>1023</v>
      </c>
      <c r="C212" s="90" t="s">
        <v>1019</v>
      </c>
      <c r="D212" s="90" t="s">
        <v>880</v>
      </c>
      <c r="E212" s="413"/>
      <c r="F212" s="129" t="s">
        <v>475</v>
      </c>
      <c r="G212" s="596" t="s">
        <v>1202</v>
      </c>
      <c r="H212" s="577" t="s">
        <v>70</v>
      </c>
      <c r="I212" s="230" t="s">
        <v>1073</v>
      </c>
      <c r="J212" s="269" t="s">
        <v>1052</v>
      </c>
      <c r="K212" s="579" t="s">
        <v>1053</v>
      </c>
      <c r="L212" s="269" t="s">
        <v>1067</v>
      </c>
      <c r="M212" s="565">
        <v>1.5</v>
      </c>
      <c r="N212" s="347">
        <v>1</v>
      </c>
      <c r="O212" s="187"/>
      <c r="P212" s="187"/>
      <c r="Q212" s="411"/>
      <c r="R212" s="57"/>
      <c r="S212" s="58"/>
      <c r="T212" s="59"/>
      <c r="U212" s="60"/>
      <c r="V212" s="61"/>
      <c r="W212" s="62"/>
      <c r="X212" s="63"/>
      <c r="Y212" s="64"/>
      <c r="Z212" s="65"/>
      <c r="AA212" s="66"/>
      <c r="AB212" s="103"/>
      <c r="AC212" s="103"/>
      <c r="AD212" s="220">
        <f t="shared" si="284"/>
        <v>0</v>
      </c>
      <c r="AE212" s="68">
        <f t="shared" si="279"/>
        <v>0</v>
      </c>
      <c r="AF212" s="69"/>
      <c r="AG212" s="69"/>
      <c r="AH212" s="70"/>
      <c r="AI212" s="69"/>
      <c r="AJ212" s="69"/>
      <c r="AK212" s="69"/>
      <c r="AL212" s="495"/>
      <c r="AM212" s="489"/>
      <c r="AN212" s="69">
        <v>364</v>
      </c>
      <c r="AO212" s="70"/>
      <c r="AP212" s="70"/>
      <c r="AQ212" s="70"/>
      <c r="AR212" s="69">
        <v>299</v>
      </c>
      <c r="AS212" s="69"/>
      <c r="AT212" s="493"/>
      <c r="AU212" s="494"/>
      <c r="AV212" s="490">
        <f t="shared" si="280"/>
        <v>299</v>
      </c>
      <c r="AW212" s="490">
        <f t="shared" si="281"/>
        <v>299</v>
      </c>
      <c r="AX212" s="71"/>
      <c r="AY212" s="72"/>
      <c r="AZ212" s="73"/>
      <c r="BA212" s="74"/>
      <c r="BB212" s="75"/>
      <c r="BC212" s="52">
        <f t="shared" si="285"/>
        <v>0</v>
      </c>
      <c r="BD212" s="51">
        <f t="shared" si="286"/>
        <v>0</v>
      </c>
      <c r="BE212" s="491">
        <f t="shared" si="287"/>
        <v>313.95</v>
      </c>
      <c r="BF212" s="248"/>
      <c r="BG212" s="217">
        <f t="shared" si="282"/>
        <v>0</v>
      </c>
      <c r="BH212" s="491">
        <f t="shared" si="283"/>
        <v>328.90000000000003</v>
      </c>
      <c r="BI212" s="395"/>
      <c r="BJ212" s="51">
        <f t="shared" si="288"/>
        <v>0</v>
      </c>
      <c r="BK212" s="491">
        <f t="shared" si="289"/>
        <v>343.84999999999997</v>
      </c>
      <c r="BL212" s="395"/>
      <c r="BM212" s="217">
        <f t="shared" si="290"/>
        <v>0</v>
      </c>
      <c r="BN212" s="491">
        <f t="shared" si="291"/>
        <v>358.8</v>
      </c>
      <c r="BO212" s="392">
        <f t="shared" si="292"/>
        <v>0</v>
      </c>
      <c r="BP212" s="217">
        <f t="shared" si="293"/>
        <v>0</v>
      </c>
      <c r="BQ212" s="51">
        <f t="shared" si="294"/>
        <v>0</v>
      </c>
      <c r="BR212" s="77">
        <v>2640</v>
      </c>
    </row>
    <row r="213" spans="1:70" ht="12.75" customHeight="1" x14ac:dyDescent="0.15">
      <c r="A213" s="51" t="str">
        <f t="shared" si="278"/>
        <v>LA32641</v>
      </c>
      <c r="B213" s="90" t="s">
        <v>1023</v>
      </c>
      <c r="C213" s="90" t="s">
        <v>1020</v>
      </c>
      <c r="D213" s="90" t="s">
        <v>880</v>
      </c>
      <c r="E213" s="413"/>
      <c r="F213" s="129" t="s">
        <v>475</v>
      </c>
      <c r="G213" s="596" t="s">
        <v>1203</v>
      </c>
      <c r="H213" s="577" t="s">
        <v>70</v>
      </c>
      <c r="I213" s="230" t="s">
        <v>1073</v>
      </c>
      <c r="J213" s="269" t="s">
        <v>1052</v>
      </c>
      <c r="K213" s="579" t="s">
        <v>1053</v>
      </c>
      <c r="L213" s="269" t="s">
        <v>1067</v>
      </c>
      <c r="M213" s="510">
        <v>0.9</v>
      </c>
      <c r="N213" s="347">
        <v>1</v>
      </c>
      <c r="O213" s="187"/>
      <c r="P213" s="187"/>
      <c r="Q213" s="411"/>
      <c r="R213" s="57"/>
      <c r="S213" s="58"/>
      <c r="T213" s="59"/>
      <c r="U213" s="60"/>
      <c r="V213" s="61"/>
      <c r="W213" s="62"/>
      <c r="X213" s="63"/>
      <c r="Y213" s="64"/>
      <c r="Z213" s="65"/>
      <c r="AA213" s="66"/>
      <c r="AB213" s="103"/>
      <c r="AC213" s="103"/>
      <c r="AD213" s="220">
        <f t="shared" si="284"/>
        <v>0</v>
      </c>
      <c r="AE213" s="68">
        <f t="shared" si="279"/>
        <v>0</v>
      </c>
      <c r="AF213" s="69"/>
      <c r="AG213" s="69"/>
      <c r="AH213" s="70"/>
      <c r="AI213" s="69"/>
      <c r="AJ213" s="69"/>
      <c r="AK213" s="69"/>
      <c r="AL213" s="495"/>
      <c r="AM213" s="489"/>
      <c r="AN213" s="69">
        <v>304</v>
      </c>
      <c r="AO213" s="70"/>
      <c r="AP213" s="70"/>
      <c r="AQ213" s="70"/>
      <c r="AR213" s="69">
        <v>249</v>
      </c>
      <c r="AS213" s="69"/>
      <c r="AT213" s="493"/>
      <c r="AU213" s="494"/>
      <c r="AV213" s="490">
        <f t="shared" si="280"/>
        <v>249</v>
      </c>
      <c r="AW213" s="490">
        <f t="shared" si="281"/>
        <v>249</v>
      </c>
      <c r="AX213" s="71"/>
      <c r="AY213" s="72"/>
      <c r="AZ213" s="73"/>
      <c r="BA213" s="74"/>
      <c r="BB213" s="75"/>
      <c r="BC213" s="52">
        <f t="shared" si="285"/>
        <v>0</v>
      </c>
      <c r="BD213" s="51">
        <f t="shared" si="286"/>
        <v>0</v>
      </c>
      <c r="BE213" s="491">
        <f t="shared" si="287"/>
        <v>261.45</v>
      </c>
      <c r="BF213" s="248"/>
      <c r="BG213" s="217">
        <f t="shared" si="282"/>
        <v>0</v>
      </c>
      <c r="BH213" s="491">
        <f t="shared" si="283"/>
        <v>273.90000000000003</v>
      </c>
      <c r="BI213" s="395"/>
      <c r="BJ213" s="51">
        <f t="shared" si="288"/>
        <v>0</v>
      </c>
      <c r="BK213" s="491">
        <f t="shared" si="289"/>
        <v>286.34999999999997</v>
      </c>
      <c r="BL213" s="395"/>
      <c r="BM213" s="217">
        <f t="shared" si="290"/>
        <v>0</v>
      </c>
      <c r="BN213" s="491">
        <f t="shared" si="291"/>
        <v>298.8</v>
      </c>
      <c r="BO213" s="392">
        <f t="shared" si="292"/>
        <v>0</v>
      </c>
      <c r="BP213" s="217">
        <f t="shared" si="293"/>
        <v>0</v>
      </c>
      <c r="BQ213" s="51">
        <f t="shared" si="294"/>
        <v>0</v>
      </c>
      <c r="BR213" s="77">
        <v>2641</v>
      </c>
    </row>
    <row r="214" spans="1:70" ht="12.75" customHeight="1" x14ac:dyDescent="0.15">
      <c r="A214" s="51" t="str">
        <f t="shared" si="278"/>
        <v>LA32649</v>
      </c>
      <c r="B214" s="90" t="s">
        <v>1023</v>
      </c>
      <c r="C214" s="90" t="s">
        <v>1021</v>
      </c>
      <c r="D214" s="90" t="s">
        <v>880</v>
      </c>
      <c r="E214" s="413"/>
      <c r="F214" s="129" t="s">
        <v>475</v>
      </c>
      <c r="G214" s="596" t="s">
        <v>1204</v>
      </c>
      <c r="H214" s="577" t="s">
        <v>70</v>
      </c>
      <c r="I214" s="230" t="s">
        <v>1073</v>
      </c>
      <c r="J214" s="269" t="s">
        <v>1052</v>
      </c>
      <c r="K214" s="579" t="s">
        <v>1053</v>
      </c>
      <c r="L214" s="269" t="s">
        <v>1067</v>
      </c>
      <c r="M214" s="510">
        <v>1</v>
      </c>
      <c r="N214" s="347">
        <v>1</v>
      </c>
      <c r="O214" s="187"/>
      <c r="P214" s="187"/>
      <c r="Q214" s="411"/>
      <c r="R214" s="57"/>
      <c r="S214" s="58"/>
      <c r="T214" s="59"/>
      <c r="U214" s="60"/>
      <c r="V214" s="61"/>
      <c r="W214" s="62"/>
      <c r="X214" s="63"/>
      <c r="Y214" s="64"/>
      <c r="Z214" s="65"/>
      <c r="AA214" s="66"/>
      <c r="AB214" s="103"/>
      <c r="AC214" s="103"/>
      <c r="AD214" s="220">
        <f t="shared" si="284"/>
        <v>0</v>
      </c>
      <c r="AE214" s="68">
        <f t="shared" si="279"/>
        <v>0</v>
      </c>
      <c r="AF214" s="69"/>
      <c r="AG214" s="69"/>
      <c r="AH214" s="70"/>
      <c r="AI214" s="69"/>
      <c r="AJ214" s="69"/>
      <c r="AK214" s="69"/>
      <c r="AL214" s="495"/>
      <c r="AM214" s="489"/>
      <c r="AN214" s="69">
        <v>309</v>
      </c>
      <c r="AO214" s="70"/>
      <c r="AP214" s="70"/>
      <c r="AQ214" s="70"/>
      <c r="AR214" s="69">
        <v>254</v>
      </c>
      <c r="AS214" s="69"/>
      <c r="AT214" s="493"/>
      <c r="AU214" s="494"/>
      <c r="AV214" s="490">
        <f t="shared" si="280"/>
        <v>254</v>
      </c>
      <c r="AW214" s="490">
        <f t="shared" si="281"/>
        <v>254</v>
      </c>
      <c r="AX214" s="71"/>
      <c r="AY214" s="72"/>
      <c r="AZ214" s="73"/>
      <c r="BA214" s="74"/>
      <c r="BB214" s="75"/>
      <c r="BC214" s="52">
        <f t="shared" si="285"/>
        <v>0</v>
      </c>
      <c r="BD214" s="51">
        <f t="shared" si="286"/>
        <v>0</v>
      </c>
      <c r="BE214" s="491">
        <f t="shared" si="287"/>
        <v>266.7</v>
      </c>
      <c r="BF214" s="248"/>
      <c r="BG214" s="217">
        <f t="shared" si="282"/>
        <v>0</v>
      </c>
      <c r="BH214" s="491">
        <f t="shared" si="283"/>
        <v>279.40000000000003</v>
      </c>
      <c r="BI214" s="395"/>
      <c r="BJ214" s="51">
        <f t="shared" si="288"/>
        <v>0</v>
      </c>
      <c r="BK214" s="491">
        <f t="shared" si="289"/>
        <v>292.09999999999997</v>
      </c>
      <c r="BL214" s="395"/>
      <c r="BM214" s="217">
        <f t="shared" si="290"/>
        <v>0</v>
      </c>
      <c r="BN214" s="491">
        <f t="shared" si="291"/>
        <v>304.8</v>
      </c>
      <c r="BO214" s="392">
        <f t="shared" si="292"/>
        <v>0</v>
      </c>
      <c r="BP214" s="217">
        <f t="shared" si="293"/>
        <v>0</v>
      </c>
      <c r="BQ214" s="51">
        <f t="shared" si="294"/>
        <v>0</v>
      </c>
      <c r="BR214" s="77">
        <v>2649</v>
      </c>
    </row>
    <row r="215" spans="1:70" ht="12.75" customHeight="1" x14ac:dyDescent="0.15">
      <c r="A215" s="51" t="str">
        <f t="shared" si="278"/>
        <v>LA32752</v>
      </c>
      <c r="B215" s="90" t="s">
        <v>1254</v>
      </c>
      <c r="C215" s="90" t="s">
        <v>1242</v>
      </c>
      <c r="D215" s="90" t="s">
        <v>880</v>
      </c>
      <c r="E215" s="413" t="s">
        <v>784</v>
      </c>
      <c r="F215" s="129" t="s">
        <v>476</v>
      </c>
      <c r="G215" s="596" t="s">
        <v>1193</v>
      </c>
      <c r="H215" s="577" t="s">
        <v>70</v>
      </c>
      <c r="I215" s="230" t="s">
        <v>1258</v>
      </c>
      <c r="J215" s="269" t="s">
        <v>1052</v>
      </c>
      <c r="K215" s="579" t="s">
        <v>1053</v>
      </c>
      <c r="L215" s="269" t="s">
        <v>1257</v>
      </c>
      <c r="M215" s="510">
        <v>1.3</v>
      </c>
      <c r="N215" s="347">
        <v>1</v>
      </c>
      <c r="O215" s="187"/>
      <c r="P215" s="187"/>
      <c r="Q215" s="411"/>
      <c r="R215" s="57"/>
      <c r="S215" s="58"/>
      <c r="T215" s="59"/>
      <c r="U215" s="60"/>
      <c r="V215" s="61"/>
      <c r="W215" s="62"/>
      <c r="X215" s="63"/>
      <c r="Y215" s="64"/>
      <c r="Z215" s="65"/>
      <c r="AA215" s="66"/>
      <c r="AB215" s="103"/>
      <c r="AC215" s="103"/>
      <c r="AD215" s="220">
        <f t="shared" si="284"/>
        <v>0</v>
      </c>
      <c r="AE215" s="68">
        <f t="shared" si="279"/>
        <v>0</v>
      </c>
      <c r="AF215" s="69"/>
      <c r="AG215" s="69"/>
      <c r="AH215" s="70"/>
      <c r="AI215" s="69"/>
      <c r="AJ215" s="69"/>
      <c r="AK215" s="69"/>
      <c r="AL215" s="495"/>
      <c r="AM215" s="489"/>
      <c r="AN215" s="69">
        <v>294</v>
      </c>
      <c r="AO215" s="70"/>
      <c r="AP215" s="70"/>
      <c r="AQ215" s="70"/>
      <c r="AR215" s="69">
        <v>239</v>
      </c>
      <c r="AS215" s="69"/>
      <c r="AT215" s="493"/>
      <c r="AU215" s="494"/>
      <c r="AV215" s="490">
        <f t="shared" si="280"/>
        <v>239</v>
      </c>
      <c r="AW215" s="490">
        <f t="shared" si="281"/>
        <v>239</v>
      </c>
      <c r="AX215" s="71"/>
      <c r="AY215" s="72"/>
      <c r="AZ215" s="73"/>
      <c r="BA215" s="74"/>
      <c r="BB215" s="75"/>
      <c r="BC215" s="52">
        <f t="shared" si="285"/>
        <v>0</v>
      </c>
      <c r="BD215" s="51">
        <f t="shared" si="286"/>
        <v>0</v>
      </c>
      <c r="BE215" s="491">
        <f t="shared" si="287"/>
        <v>250.95000000000002</v>
      </c>
      <c r="BF215" s="248"/>
      <c r="BG215" s="217">
        <f t="shared" si="282"/>
        <v>0</v>
      </c>
      <c r="BH215" s="491">
        <f t="shared" si="283"/>
        <v>262.90000000000003</v>
      </c>
      <c r="BI215" s="395"/>
      <c r="BJ215" s="51">
        <f t="shared" si="288"/>
        <v>0</v>
      </c>
      <c r="BK215" s="491">
        <f t="shared" si="289"/>
        <v>274.84999999999997</v>
      </c>
      <c r="BL215" s="395"/>
      <c r="BM215" s="217">
        <f t="shared" si="290"/>
        <v>0</v>
      </c>
      <c r="BN215" s="491">
        <f t="shared" si="291"/>
        <v>286.8</v>
      </c>
      <c r="BO215" s="392">
        <f t="shared" si="292"/>
        <v>0</v>
      </c>
      <c r="BP215" s="217">
        <f t="shared" si="293"/>
        <v>0</v>
      </c>
      <c r="BQ215" s="51">
        <f t="shared" si="294"/>
        <v>0</v>
      </c>
      <c r="BR215" s="77">
        <v>2752</v>
      </c>
    </row>
    <row r="216" spans="1:70" ht="12.75" customHeight="1" x14ac:dyDescent="0.15">
      <c r="A216" s="51" t="str">
        <f t="shared" si="278"/>
        <v>LA32753</v>
      </c>
      <c r="B216" s="90" t="s">
        <v>1254</v>
      </c>
      <c r="C216" s="90" t="s">
        <v>1243</v>
      </c>
      <c r="D216" s="90" t="s">
        <v>880</v>
      </c>
      <c r="E216" s="413" t="s">
        <v>784</v>
      </c>
      <c r="F216" s="129" t="s">
        <v>476</v>
      </c>
      <c r="G216" s="596" t="s">
        <v>1194</v>
      </c>
      <c r="H216" s="577" t="s">
        <v>70</v>
      </c>
      <c r="I216" s="230" t="s">
        <v>1258</v>
      </c>
      <c r="J216" s="269" t="s">
        <v>1052</v>
      </c>
      <c r="K216" s="579" t="s">
        <v>1053</v>
      </c>
      <c r="L216" s="269" t="s">
        <v>1257</v>
      </c>
      <c r="M216" s="510">
        <v>1.1000000000000001</v>
      </c>
      <c r="N216" s="347">
        <v>1</v>
      </c>
      <c r="O216" s="187"/>
      <c r="P216" s="187"/>
      <c r="Q216" s="411"/>
      <c r="R216" s="57"/>
      <c r="S216" s="58"/>
      <c r="T216" s="59"/>
      <c r="U216" s="60"/>
      <c r="V216" s="61"/>
      <c r="W216" s="62"/>
      <c r="X216" s="63"/>
      <c r="Y216" s="64"/>
      <c r="Z216" s="65"/>
      <c r="AA216" s="66"/>
      <c r="AB216" s="103"/>
      <c r="AC216" s="103"/>
      <c r="AD216" s="220">
        <f t="shared" si="284"/>
        <v>0</v>
      </c>
      <c r="AE216" s="68">
        <f t="shared" si="279"/>
        <v>0</v>
      </c>
      <c r="AF216" s="69"/>
      <c r="AG216" s="69"/>
      <c r="AH216" s="70"/>
      <c r="AI216" s="69"/>
      <c r="AJ216" s="69"/>
      <c r="AK216" s="69"/>
      <c r="AL216" s="495"/>
      <c r="AM216" s="489"/>
      <c r="AN216" s="69">
        <v>274</v>
      </c>
      <c r="AO216" s="70"/>
      <c r="AP216" s="70"/>
      <c r="AQ216" s="70"/>
      <c r="AR216" s="69">
        <v>224</v>
      </c>
      <c r="AS216" s="69"/>
      <c r="AT216" s="493"/>
      <c r="AU216" s="494"/>
      <c r="AV216" s="490">
        <f t="shared" si="280"/>
        <v>224</v>
      </c>
      <c r="AW216" s="490">
        <f t="shared" si="281"/>
        <v>224</v>
      </c>
      <c r="AX216" s="71"/>
      <c r="AY216" s="72"/>
      <c r="AZ216" s="73"/>
      <c r="BA216" s="74"/>
      <c r="BB216" s="75"/>
      <c r="BC216" s="52">
        <f t="shared" si="285"/>
        <v>0</v>
      </c>
      <c r="BD216" s="51">
        <f t="shared" si="286"/>
        <v>0</v>
      </c>
      <c r="BE216" s="491">
        <f t="shared" si="287"/>
        <v>235.20000000000002</v>
      </c>
      <c r="BF216" s="248"/>
      <c r="BG216" s="217">
        <f t="shared" si="282"/>
        <v>0</v>
      </c>
      <c r="BH216" s="491">
        <f t="shared" si="283"/>
        <v>246.40000000000003</v>
      </c>
      <c r="BI216" s="395"/>
      <c r="BJ216" s="51">
        <f t="shared" si="288"/>
        <v>0</v>
      </c>
      <c r="BK216" s="491">
        <f t="shared" si="289"/>
        <v>257.59999999999997</v>
      </c>
      <c r="BL216" s="395"/>
      <c r="BM216" s="217">
        <f t="shared" si="290"/>
        <v>0</v>
      </c>
      <c r="BN216" s="491">
        <f t="shared" si="291"/>
        <v>268.8</v>
      </c>
      <c r="BO216" s="392">
        <f t="shared" si="292"/>
        <v>0</v>
      </c>
      <c r="BP216" s="217">
        <f t="shared" si="293"/>
        <v>0</v>
      </c>
      <c r="BQ216" s="51">
        <f t="shared" si="294"/>
        <v>0</v>
      </c>
      <c r="BR216" s="77">
        <v>2753</v>
      </c>
    </row>
    <row r="217" spans="1:70" ht="12.75" customHeight="1" x14ac:dyDescent="0.15">
      <c r="A217" s="51" t="str">
        <f t="shared" si="278"/>
        <v>LA32754</v>
      </c>
      <c r="B217" s="90" t="s">
        <v>1254</v>
      </c>
      <c r="C217" s="90" t="s">
        <v>1244</v>
      </c>
      <c r="D217" s="90" t="s">
        <v>880</v>
      </c>
      <c r="E217" s="413" t="s">
        <v>784</v>
      </c>
      <c r="F217" s="129" t="s">
        <v>476</v>
      </c>
      <c r="G217" s="596" t="s">
        <v>1195</v>
      </c>
      <c r="H217" s="577" t="s">
        <v>70</v>
      </c>
      <c r="I217" s="230" t="s">
        <v>1258</v>
      </c>
      <c r="J217" s="269" t="s">
        <v>1052</v>
      </c>
      <c r="K217" s="579" t="s">
        <v>1053</v>
      </c>
      <c r="L217" s="269" t="s">
        <v>1257</v>
      </c>
      <c r="M217" s="510">
        <v>0.9</v>
      </c>
      <c r="N217" s="347">
        <v>1</v>
      </c>
      <c r="O217" s="187"/>
      <c r="P217" s="187"/>
      <c r="Q217" s="411"/>
      <c r="R217" s="57"/>
      <c r="S217" s="58"/>
      <c r="T217" s="59"/>
      <c r="U217" s="60"/>
      <c r="V217" s="61"/>
      <c r="W217" s="62"/>
      <c r="X217" s="63"/>
      <c r="Y217" s="64"/>
      <c r="Z217" s="65"/>
      <c r="AA217" s="66"/>
      <c r="AB217" s="103"/>
      <c r="AC217" s="103"/>
      <c r="AD217" s="220">
        <f t="shared" si="284"/>
        <v>0</v>
      </c>
      <c r="AE217" s="68">
        <f t="shared" si="279"/>
        <v>0</v>
      </c>
      <c r="AF217" s="69"/>
      <c r="AG217" s="69"/>
      <c r="AH217" s="70"/>
      <c r="AI217" s="69"/>
      <c r="AJ217" s="69"/>
      <c r="AK217" s="69"/>
      <c r="AL217" s="495"/>
      <c r="AM217" s="489"/>
      <c r="AN217" s="69">
        <v>244</v>
      </c>
      <c r="AO217" s="70"/>
      <c r="AP217" s="70"/>
      <c r="AQ217" s="70"/>
      <c r="AR217" s="69">
        <v>199</v>
      </c>
      <c r="AS217" s="69"/>
      <c r="AT217" s="493"/>
      <c r="AU217" s="494"/>
      <c r="AV217" s="490">
        <f t="shared" si="280"/>
        <v>199</v>
      </c>
      <c r="AW217" s="490">
        <f t="shared" si="281"/>
        <v>199</v>
      </c>
      <c r="AX217" s="71"/>
      <c r="AY217" s="72"/>
      <c r="AZ217" s="73"/>
      <c r="BA217" s="74"/>
      <c r="BB217" s="75"/>
      <c r="BC217" s="52">
        <f t="shared" si="285"/>
        <v>0</v>
      </c>
      <c r="BD217" s="51">
        <f t="shared" si="286"/>
        <v>0</v>
      </c>
      <c r="BE217" s="491">
        <f t="shared" si="287"/>
        <v>208.95000000000002</v>
      </c>
      <c r="BF217" s="248"/>
      <c r="BG217" s="217">
        <f t="shared" si="282"/>
        <v>0</v>
      </c>
      <c r="BH217" s="491">
        <f t="shared" si="283"/>
        <v>218.9</v>
      </c>
      <c r="BI217" s="395"/>
      <c r="BJ217" s="51">
        <f t="shared" si="288"/>
        <v>0</v>
      </c>
      <c r="BK217" s="491">
        <f t="shared" si="289"/>
        <v>228.85</v>
      </c>
      <c r="BL217" s="395"/>
      <c r="BM217" s="217">
        <f t="shared" si="290"/>
        <v>0</v>
      </c>
      <c r="BN217" s="491">
        <f t="shared" si="291"/>
        <v>238.79999999999998</v>
      </c>
      <c r="BO217" s="392">
        <f t="shared" si="292"/>
        <v>0</v>
      </c>
      <c r="BP217" s="217">
        <f t="shared" si="293"/>
        <v>0</v>
      </c>
      <c r="BQ217" s="51">
        <f t="shared" si="294"/>
        <v>0</v>
      </c>
      <c r="BR217" s="77">
        <v>2754</v>
      </c>
    </row>
    <row r="218" spans="1:70" ht="12.75" customHeight="1" x14ac:dyDescent="0.15">
      <c r="A218" s="51" t="str">
        <f t="shared" si="278"/>
        <v>LA32755</v>
      </c>
      <c r="B218" s="90" t="s">
        <v>1254</v>
      </c>
      <c r="C218" s="90" t="s">
        <v>1245</v>
      </c>
      <c r="D218" s="90" t="s">
        <v>880</v>
      </c>
      <c r="E218" s="413" t="s">
        <v>784</v>
      </c>
      <c r="F218" s="129" t="s">
        <v>476</v>
      </c>
      <c r="G218" s="596" t="s">
        <v>1196</v>
      </c>
      <c r="H218" s="577" t="s">
        <v>70</v>
      </c>
      <c r="I218" s="230" t="s">
        <v>1258</v>
      </c>
      <c r="J218" s="269" t="s">
        <v>1052</v>
      </c>
      <c r="K218" s="579" t="s">
        <v>1053</v>
      </c>
      <c r="L218" s="269" t="s">
        <v>1257</v>
      </c>
      <c r="M218" s="510">
        <v>1</v>
      </c>
      <c r="N218" s="347">
        <v>1</v>
      </c>
      <c r="O218" s="187"/>
      <c r="P218" s="187"/>
      <c r="Q218" s="411"/>
      <c r="R218" s="57"/>
      <c r="S218" s="58"/>
      <c r="T218" s="59"/>
      <c r="U218" s="60"/>
      <c r="V218" s="61"/>
      <c r="W218" s="62"/>
      <c r="X218" s="63"/>
      <c r="Y218" s="64"/>
      <c r="Z218" s="65"/>
      <c r="AA218" s="66"/>
      <c r="AB218" s="103"/>
      <c r="AC218" s="103"/>
      <c r="AD218" s="220">
        <f t="shared" si="284"/>
        <v>0</v>
      </c>
      <c r="AE218" s="68">
        <f t="shared" si="279"/>
        <v>0</v>
      </c>
      <c r="AF218" s="69"/>
      <c r="AG218" s="69"/>
      <c r="AH218" s="70"/>
      <c r="AI218" s="69"/>
      <c r="AJ218" s="69"/>
      <c r="AK218" s="69"/>
      <c r="AL218" s="495"/>
      <c r="AM218" s="489"/>
      <c r="AN218" s="69">
        <v>249</v>
      </c>
      <c r="AO218" s="70"/>
      <c r="AP218" s="70"/>
      <c r="AQ218" s="70"/>
      <c r="AR218" s="69">
        <v>204</v>
      </c>
      <c r="AS218" s="69"/>
      <c r="AT218" s="493"/>
      <c r="AU218" s="494"/>
      <c r="AV218" s="490">
        <f t="shared" si="280"/>
        <v>204</v>
      </c>
      <c r="AW218" s="490">
        <f t="shared" si="281"/>
        <v>204</v>
      </c>
      <c r="AX218" s="71"/>
      <c r="AY218" s="72"/>
      <c r="AZ218" s="73"/>
      <c r="BA218" s="74"/>
      <c r="BB218" s="75"/>
      <c r="BC218" s="52">
        <f t="shared" si="285"/>
        <v>0</v>
      </c>
      <c r="BD218" s="51">
        <f t="shared" si="286"/>
        <v>0</v>
      </c>
      <c r="BE218" s="491">
        <f t="shared" si="287"/>
        <v>214.20000000000002</v>
      </c>
      <c r="BF218" s="248"/>
      <c r="BG218" s="217">
        <f t="shared" si="282"/>
        <v>0</v>
      </c>
      <c r="BH218" s="491">
        <f t="shared" si="283"/>
        <v>224.4</v>
      </c>
      <c r="BI218" s="395"/>
      <c r="BJ218" s="51">
        <f t="shared" si="288"/>
        <v>0</v>
      </c>
      <c r="BK218" s="491">
        <f t="shared" si="289"/>
        <v>234.6</v>
      </c>
      <c r="BL218" s="395"/>
      <c r="BM218" s="217">
        <f t="shared" si="290"/>
        <v>0</v>
      </c>
      <c r="BN218" s="491">
        <f t="shared" si="291"/>
        <v>244.79999999999998</v>
      </c>
      <c r="BO218" s="392">
        <f t="shared" si="292"/>
        <v>0</v>
      </c>
      <c r="BP218" s="217">
        <f t="shared" si="293"/>
        <v>0</v>
      </c>
      <c r="BQ218" s="51">
        <f t="shared" si="294"/>
        <v>0</v>
      </c>
      <c r="BR218" s="77">
        <v>2755</v>
      </c>
    </row>
    <row r="219" spans="1:70" ht="12.75" customHeight="1" x14ac:dyDescent="0.15">
      <c r="A219" s="51" t="str">
        <f t="shared" si="278"/>
        <v>LA32756</v>
      </c>
      <c r="B219" s="90" t="s">
        <v>1255</v>
      </c>
      <c r="C219" s="90" t="s">
        <v>1246</v>
      </c>
      <c r="D219" s="90" t="s">
        <v>880</v>
      </c>
      <c r="E219" s="413" t="s">
        <v>784</v>
      </c>
      <c r="F219" s="129" t="s">
        <v>477</v>
      </c>
      <c r="G219" s="596" t="s">
        <v>1197</v>
      </c>
      <c r="H219" s="577" t="s">
        <v>70</v>
      </c>
      <c r="I219" s="230" t="s">
        <v>1258</v>
      </c>
      <c r="J219" s="269" t="s">
        <v>1052</v>
      </c>
      <c r="K219" s="579" t="s">
        <v>1053</v>
      </c>
      <c r="L219" s="269" t="s">
        <v>1257</v>
      </c>
      <c r="M219" s="510">
        <v>1.2</v>
      </c>
      <c r="N219" s="347">
        <v>1</v>
      </c>
      <c r="O219" s="187"/>
      <c r="P219" s="187"/>
      <c r="Q219" s="411"/>
      <c r="R219" s="57"/>
      <c r="S219" s="58"/>
      <c r="T219" s="59"/>
      <c r="U219" s="60"/>
      <c r="V219" s="61"/>
      <c r="W219" s="62"/>
      <c r="X219" s="63"/>
      <c r="Y219" s="64"/>
      <c r="Z219" s="65"/>
      <c r="AA219" s="66"/>
      <c r="AB219" s="103"/>
      <c r="AC219" s="103"/>
      <c r="AD219" s="220">
        <f t="shared" si="284"/>
        <v>0</v>
      </c>
      <c r="AE219" s="68">
        <f t="shared" si="279"/>
        <v>0</v>
      </c>
      <c r="AF219" s="69"/>
      <c r="AG219" s="69"/>
      <c r="AH219" s="70"/>
      <c r="AI219" s="69"/>
      <c r="AJ219" s="69"/>
      <c r="AK219" s="69"/>
      <c r="AL219" s="495"/>
      <c r="AM219" s="489"/>
      <c r="AN219" s="69">
        <v>279</v>
      </c>
      <c r="AO219" s="70"/>
      <c r="AP219" s="70"/>
      <c r="AQ219" s="70"/>
      <c r="AR219" s="69">
        <v>229</v>
      </c>
      <c r="AS219" s="69"/>
      <c r="AT219" s="493"/>
      <c r="AU219" s="494"/>
      <c r="AV219" s="490">
        <f t="shared" si="280"/>
        <v>229</v>
      </c>
      <c r="AW219" s="490">
        <f t="shared" si="281"/>
        <v>229</v>
      </c>
      <c r="AX219" s="71"/>
      <c r="AY219" s="72"/>
      <c r="AZ219" s="73"/>
      <c r="BA219" s="74"/>
      <c r="BB219" s="75"/>
      <c r="BC219" s="52">
        <f t="shared" si="285"/>
        <v>0</v>
      </c>
      <c r="BD219" s="51">
        <f t="shared" si="286"/>
        <v>0</v>
      </c>
      <c r="BE219" s="491">
        <f t="shared" si="287"/>
        <v>240.45000000000002</v>
      </c>
      <c r="BF219" s="248"/>
      <c r="BG219" s="217">
        <f t="shared" si="282"/>
        <v>0</v>
      </c>
      <c r="BH219" s="491">
        <f t="shared" si="283"/>
        <v>251.90000000000003</v>
      </c>
      <c r="BI219" s="395"/>
      <c r="BJ219" s="51">
        <f t="shared" si="288"/>
        <v>0</v>
      </c>
      <c r="BK219" s="491">
        <f t="shared" si="289"/>
        <v>263.34999999999997</v>
      </c>
      <c r="BL219" s="395"/>
      <c r="BM219" s="217">
        <f t="shared" si="290"/>
        <v>0</v>
      </c>
      <c r="BN219" s="491">
        <f t="shared" si="291"/>
        <v>274.8</v>
      </c>
      <c r="BO219" s="392">
        <f t="shared" si="292"/>
        <v>0</v>
      </c>
      <c r="BP219" s="217">
        <f t="shared" si="293"/>
        <v>0</v>
      </c>
      <c r="BQ219" s="51">
        <f t="shared" si="294"/>
        <v>0</v>
      </c>
      <c r="BR219" s="77">
        <v>2756</v>
      </c>
    </row>
    <row r="220" spans="1:70" ht="12.75" customHeight="1" x14ac:dyDescent="0.15">
      <c r="A220" s="51" t="str">
        <f t="shared" si="278"/>
        <v>LA32757</v>
      </c>
      <c r="B220" s="90" t="s">
        <v>1255</v>
      </c>
      <c r="C220" s="90" t="s">
        <v>1247</v>
      </c>
      <c r="D220" s="90" t="s">
        <v>880</v>
      </c>
      <c r="E220" s="413" t="s">
        <v>784</v>
      </c>
      <c r="F220" s="129" t="s">
        <v>477</v>
      </c>
      <c r="G220" s="596" t="s">
        <v>1198</v>
      </c>
      <c r="H220" s="577" t="s">
        <v>70</v>
      </c>
      <c r="I220" s="230" t="s">
        <v>1258</v>
      </c>
      <c r="J220" s="269" t="s">
        <v>1052</v>
      </c>
      <c r="K220" s="579" t="s">
        <v>1053</v>
      </c>
      <c r="L220" s="269" t="s">
        <v>1257</v>
      </c>
      <c r="M220" s="510">
        <v>1</v>
      </c>
      <c r="N220" s="347">
        <v>1</v>
      </c>
      <c r="O220" s="187"/>
      <c r="P220" s="187"/>
      <c r="Q220" s="411"/>
      <c r="R220" s="57"/>
      <c r="S220" s="58"/>
      <c r="T220" s="59"/>
      <c r="U220" s="60"/>
      <c r="V220" s="61"/>
      <c r="W220" s="62"/>
      <c r="X220" s="63"/>
      <c r="Y220" s="64"/>
      <c r="Z220" s="65"/>
      <c r="AA220" s="66"/>
      <c r="AB220" s="103"/>
      <c r="AC220" s="103"/>
      <c r="AD220" s="220">
        <f t="shared" si="284"/>
        <v>0</v>
      </c>
      <c r="AE220" s="68">
        <f t="shared" si="279"/>
        <v>0</v>
      </c>
      <c r="AF220" s="69"/>
      <c r="AG220" s="69"/>
      <c r="AH220" s="70"/>
      <c r="AI220" s="69"/>
      <c r="AJ220" s="69"/>
      <c r="AK220" s="69"/>
      <c r="AL220" s="495"/>
      <c r="AM220" s="489"/>
      <c r="AN220" s="69">
        <v>249</v>
      </c>
      <c r="AO220" s="70"/>
      <c r="AP220" s="70"/>
      <c r="AQ220" s="70"/>
      <c r="AR220" s="69">
        <v>204</v>
      </c>
      <c r="AS220" s="69"/>
      <c r="AT220" s="493"/>
      <c r="AU220" s="494"/>
      <c r="AV220" s="490">
        <f t="shared" si="280"/>
        <v>204</v>
      </c>
      <c r="AW220" s="490">
        <f t="shared" si="281"/>
        <v>204</v>
      </c>
      <c r="AX220" s="71"/>
      <c r="AY220" s="72"/>
      <c r="AZ220" s="73"/>
      <c r="BA220" s="74"/>
      <c r="BB220" s="75"/>
      <c r="BC220" s="52">
        <f t="shared" si="285"/>
        <v>0</v>
      </c>
      <c r="BD220" s="51">
        <f t="shared" si="286"/>
        <v>0</v>
      </c>
      <c r="BE220" s="491">
        <f t="shared" si="287"/>
        <v>214.20000000000002</v>
      </c>
      <c r="BF220" s="248"/>
      <c r="BG220" s="217">
        <f t="shared" si="282"/>
        <v>0</v>
      </c>
      <c r="BH220" s="491">
        <f t="shared" si="283"/>
        <v>224.4</v>
      </c>
      <c r="BI220" s="395"/>
      <c r="BJ220" s="51">
        <f t="shared" si="288"/>
        <v>0</v>
      </c>
      <c r="BK220" s="491">
        <f t="shared" si="289"/>
        <v>234.6</v>
      </c>
      <c r="BL220" s="395"/>
      <c r="BM220" s="217">
        <f t="shared" si="290"/>
        <v>0</v>
      </c>
      <c r="BN220" s="491">
        <f t="shared" si="291"/>
        <v>244.79999999999998</v>
      </c>
      <c r="BO220" s="392">
        <f t="shared" si="292"/>
        <v>0</v>
      </c>
      <c r="BP220" s="217">
        <f t="shared" si="293"/>
        <v>0</v>
      </c>
      <c r="BQ220" s="51">
        <f t="shared" si="294"/>
        <v>0</v>
      </c>
      <c r="BR220" s="77">
        <v>2757</v>
      </c>
    </row>
    <row r="221" spans="1:70" ht="12.75" customHeight="1" x14ac:dyDescent="0.15">
      <c r="A221" s="51" t="str">
        <f t="shared" si="278"/>
        <v>LA32758</v>
      </c>
      <c r="B221" s="90" t="s">
        <v>1255</v>
      </c>
      <c r="C221" s="90" t="s">
        <v>1248</v>
      </c>
      <c r="D221" s="90" t="s">
        <v>880</v>
      </c>
      <c r="E221" s="413" t="s">
        <v>784</v>
      </c>
      <c r="F221" s="129" t="s">
        <v>477</v>
      </c>
      <c r="G221" s="596" t="s">
        <v>1199</v>
      </c>
      <c r="H221" s="577" t="s">
        <v>70</v>
      </c>
      <c r="I221" s="230" t="s">
        <v>1258</v>
      </c>
      <c r="J221" s="269" t="s">
        <v>1052</v>
      </c>
      <c r="K221" s="579" t="s">
        <v>1053</v>
      </c>
      <c r="L221" s="269" t="s">
        <v>1257</v>
      </c>
      <c r="M221" s="510">
        <v>0.9</v>
      </c>
      <c r="N221" s="347">
        <v>1</v>
      </c>
      <c r="O221" s="187"/>
      <c r="P221" s="187"/>
      <c r="Q221" s="411"/>
      <c r="R221" s="57"/>
      <c r="S221" s="58"/>
      <c r="T221" s="59"/>
      <c r="U221" s="60"/>
      <c r="V221" s="61"/>
      <c r="W221" s="62"/>
      <c r="X221" s="63"/>
      <c r="Y221" s="64"/>
      <c r="Z221" s="65"/>
      <c r="AA221" s="66"/>
      <c r="AB221" s="103"/>
      <c r="AC221" s="103"/>
      <c r="AD221" s="220">
        <f t="shared" si="284"/>
        <v>0</v>
      </c>
      <c r="AE221" s="68">
        <f t="shared" si="279"/>
        <v>0</v>
      </c>
      <c r="AF221" s="69"/>
      <c r="AG221" s="69"/>
      <c r="AH221" s="70"/>
      <c r="AI221" s="69"/>
      <c r="AJ221" s="69"/>
      <c r="AK221" s="69"/>
      <c r="AL221" s="495"/>
      <c r="AM221" s="489"/>
      <c r="AN221" s="69">
        <v>244</v>
      </c>
      <c r="AO221" s="70"/>
      <c r="AP221" s="70"/>
      <c r="AQ221" s="70"/>
      <c r="AR221" s="69">
        <v>199</v>
      </c>
      <c r="AS221" s="69"/>
      <c r="AT221" s="493"/>
      <c r="AU221" s="494"/>
      <c r="AV221" s="490">
        <f t="shared" si="280"/>
        <v>199</v>
      </c>
      <c r="AW221" s="490">
        <f t="shared" si="281"/>
        <v>199</v>
      </c>
      <c r="AX221" s="71"/>
      <c r="AY221" s="72"/>
      <c r="AZ221" s="73"/>
      <c r="BA221" s="74"/>
      <c r="BB221" s="75"/>
      <c r="BC221" s="52">
        <f t="shared" si="285"/>
        <v>0</v>
      </c>
      <c r="BD221" s="51">
        <f t="shared" si="286"/>
        <v>0</v>
      </c>
      <c r="BE221" s="491">
        <f t="shared" si="287"/>
        <v>208.95000000000002</v>
      </c>
      <c r="BF221" s="248"/>
      <c r="BG221" s="217">
        <f t="shared" si="282"/>
        <v>0</v>
      </c>
      <c r="BH221" s="491">
        <f t="shared" si="283"/>
        <v>218.9</v>
      </c>
      <c r="BI221" s="395"/>
      <c r="BJ221" s="51">
        <f t="shared" si="288"/>
        <v>0</v>
      </c>
      <c r="BK221" s="491">
        <f t="shared" si="289"/>
        <v>228.85</v>
      </c>
      <c r="BL221" s="395"/>
      <c r="BM221" s="217">
        <f t="shared" si="290"/>
        <v>0</v>
      </c>
      <c r="BN221" s="491">
        <f t="shared" si="291"/>
        <v>238.79999999999998</v>
      </c>
      <c r="BO221" s="392">
        <f t="shared" si="292"/>
        <v>0</v>
      </c>
      <c r="BP221" s="217">
        <f t="shared" si="293"/>
        <v>0</v>
      </c>
      <c r="BQ221" s="51">
        <f t="shared" si="294"/>
        <v>0</v>
      </c>
      <c r="BR221" s="77">
        <v>2758</v>
      </c>
    </row>
    <row r="222" spans="1:70" ht="12.75" customHeight="1" x14ac:dyDescent="0.15">
      <c r="A222" s="51" t="str">
        <f t="shared" si="278"/>
        <v>LA32759</v>
      </c>
      <c r="B222" s="90" t="s">
        <v>1255</v>
      </c>
      <c r="C222" s="90" t="s">
        <v>1249</v>
      </c>
      <c r="D222" s="90" t="s">
        <v>880</v>
      </c>
      <c r="E222" s="413" t="s">
        <v>784</v>
      </c>
      <c r="F222" s="129" t="s">
        <v>477</v>
      </c>
      <c r="G222" s="596" t="s">
        <v>1200</v>
      </c>
      <c r="H222" s="577" t="s">
        <v>70</v>
      </c>
      <c r="I222" s="230" t="s">
        <v>1258</v>
      </c>
      <c r="J222" s="269" t="s">
        <v>1052</v>
      </c>
      <c r="K222" s="579" t="s">
        <v>1053</v>
      </c>
      <c r="L222" s="269" t="s">
        <v>1257</v>
      </c>
      <c r="M222" s="510">
        <v>0.9</v>
      </c>
      <c r="N222" s="347">
        <v>1</v>
      </c>
      <c r="O222" s="187"/>
      <c r="P222" s="187"/>
      <c r="Q222" s="411"/>
      <c r="R222" s="57"/>
      <c r="S222" s="58"/>
      <c r="T222" s="59"/>
      <c r="U222" s="60"/>
      <c r="V222" s="61"/>
      <c r="W222" s="62"/>
      <c r="X222" s="63"/>
      <c r="Y222" s="64"/>
      <c r="Z222" s="65"/>
      <c r="AA222" s="66"/>
      <c r="AB222" s="103"/>
      <c r="AC222" s="103"/>
      <c r="AD222" s="220">
        <f t="shared" si="284"/>
        <v>0</v>
      </c>
      <c r="AE222" s="68">
        <f t="shared" si="279"/>
        <v>0</v>
      </c>
      <c r="AF222" s="69"/>
      <c r="AG222" s="69"/>
      <c r="AH222" s="70"/>
      <c r="AI222" s="69"/>
      <c r="AJ222" s="69"/>
      <c r="AK222" s="69"/>
      <c r="AL222" s="495"/>
      <c r="AM222" s="489"/>
      <c r="AN222" s="69">
        <v>244</v>
      </c>
      <c r="AO222" s="70"/>
      <c r="AP222" s="70"/>
      <c r="AQ222" s="70"/>
      <c r="AR222" s="69">
        <v>199</v>
      </c>
      <c r="AS222" s="69"/>
      <c r="AT222" s="493"/>
      <c r="AU222" s="494"/>
      <c r="AV222" s="490">
        <f t="shared" si="280"/>
        <v>199</v>
      </c>
      <c r="AW222" s="490">
        <f t="shared" si="281"/>
        <v>199</v>
      </c>
      <c r="AX222" s="71"/>
      <c r="AY222" s="72"/>
      <c r="AZ222" s="73"/>
      <c r="BA222" s="74"/>
      <c r="BB222" s="75"/>
      <c r="BC222" s="52">
        <f t="shared" si="285"/>
        <v>0</v>
      </c>
      <c r="BD222" s="51">
        <f t="shared" si="286"/>
        <v>0</v>
      </c>
      <c r="BE222" s="491">
        <f t="shared" si="287"/>
        <v>208.95000000000002</v>
      </c>
      <c r="BF222" s="248"/>
      <c r="BG222" s="217">
        <f t="shared" si="282"/>
        <v>0</v>
      </c>
      <c r="BH222" s="491">
        <f t="shared" si="283"/>
        <v>218.9</v>
      </c>
      <c r="BI222" s="395"/>
      <c r="BJ222" s="51">
        <f t="shared" si="288"/>
        <v>0</v>
      </c>
      <c r="BK222" s="491">
        <f t="shared" si="289"/>
        <v>228.85</v>
      </c>
      <c r="BL222" s="395"/>
      <c r="BM222" s="217">
        <f t="shared" si="290"/>
        <v>0</v>
      </c>
      <c r="BN222" s="491">
        <f t="shared" si="291"/>
        <v>238.79999999999998</v>
      </c>
      <c r="BO222" s="392">
        <f t="shared" si="292"/>
        <v>0</v>
      </c>
      <c r="BP222" s="217">
        <f t="shared" si="293"/>
        <v>0</v>
      </c>
      <c r="BQ222" s="51">
        <f t="shared" si="294"/>
        <v>0</v>
      </c>
      <c r="BR222" s="77">
        <v>2759</v>
      </c>
    </row>
    <row r="223" spans="1:70" ht="12.75" customHeight="1" x14ac:dyDescent="0.15">
      <c r="A223" s="51" t="str">
        <f t="shared" si="278"/>
        <v>LA32760</v>
      </c>
      <c r="B223" s="90" t="s">
        <v>1256</v>
      </c>
      <c r="C223" s="90" t="s">
        <v>1250</v>
      </c>
      <c r="D223" s="90" t="s">
        <v>880</v>
      </c>
      <c r="E223" s="413" t="s">
        <v>784</v>
      </c>
      <c r="F223" s="129" t="s">
        <v>475</v>
      </c>
      <c r="G223" s="596" t="s">
        <v>1201</v>
      </c>
      <c r="H223" s="577" t="s">
        <v>70</v>
      </c>
      <c r="I223" s="230" t="s">
        <v>1258</v>
      </c>
      <c r="J223" s="269" t="s">
        <v>1052</v>
      </c>
      <c r="K223" s="579" t="s">
        <v>1053</v>
      </c>
      <c r="L223" s="269" t="s">
        <v>1257</v>
      </c>
      <c r="M223" s="565">
        <v>1.4</v>
      </c>
      <c r="N223" s="347">
        <v>1</v>
      </c>
      <c r="O223" s="187"/>
      <c r="P223" s="187"/>
      <c r="Q223" s="411"/>
      <c r="R223" s="57"/>
      <c r="S223" s="58"/>
      <c r="T223" s="59"/>
      <c r="U223" s="60"/>
      <c r="V223" s="61"/>
      <c r="W223" s="62"/>
      <c r="X223" s="63"/>
      <c r="Y223" s="64"/>
      <c r="Z223" s="65"/>
      <c r="AA223" s="66"/>
      <c r="AB223" s="103"/>
      <c r="AC223" s="103"/>
      <c r="AD223" s="220">
        <f t="shared" si="284"/>
        <v>0</v>
      </c>
      <c r="AE223" s="68">
        <f t="shared" si="279"/>
        <v>0</v>
      </c>
      <c r="AF223" s="69"/>
      <c r="AG223" s="69"/>
      <c r="AH223" s="70"/>
      <c r="AI223" s="69"/>
      <c r="AJ223" s="69"/>
      <c r="AK223" s="69"/>
      <c r="AL223" s="495"/>
      <c r="AM223" s="489"/>
      <c r="AN223" s="69">
        <v>289</v>
      </c>
      <c r="AO223" s="70"/>
      <c r="AP223" s="70"/>
      <c r="AQ223" s="70"/>
      <c r="AR223" s="69">
        <v>234</v>
      </c>
      <c r="AS223" s="69"/>
      <c r="AT223" s="493"/>
      <c r="AU223" s="494"/>
      <c r="AV223" s="490">
        <f t="shared" si="280"/>
        <v>234</v>
      </c>
      <c r="AW223" s="490">
        <f t="shared" si="281"/>
        <v>234</v>
      </c>
      <c r="AX223" s="71"/>
      <c r="AY223" s="72"/>
      <c r="AZ223" s="73"/>
      <c r="BA223" s="74"/>
      <c r="BB223" s="75"/>
      <c r="BC223" s="52">
        <f t="shared" si="285"/>
        <v>0</v>
      </c>
      <c r="BD223" s="51">
        <f t="shared" si="286"/>
        <v>0</v>
      </c>
      <c r="BE223" s="491">
        <f t="shared" si="287"/>
        <v>245.70000000000002</v>
      </c>
      <c r="BF223" s="248"/>
      <c r="BG223" s="217">
        <f t="shared" si="282"/>
        <v>0</v>
      </c>
      <c r="BH223" s="491">
        <f t="shared" si="283"/>
        <v>257.40000000000003</v>
      </c>
      <c r="BI223" s="395"/>
      <c r="BJ223" s="51">
        <f t="shared" si="288"/>
        <v>0</v>
      </c>
      <c r="BK223" s="491">
        <f t="shared" si="289"/>
        <v>269.09999999999997</v>
      </c>
      <c r="BL223" s="395"/>
      <c r="BM223" s="217">
        <f t="shared" si="290"/>
        <v>0</v>
      </c>
      <c r="BN223" s="491">
        <f t="shared" si="291"/>
        <v>280.8</v>
      </c>
      <c r="BO223" s="392">
        <f t="shared" si="292"/>
        <v>0</v>
      </c>
      <c r="BP223" s="217">
        <f t="shared" si="293"/>
        <v>0</v>
      </c>
      <c r="BQ223" s="51">
        <f t="shared" si="294"/>
        <v>0</v>
      </c>
      <c r="BR223" s="77">
        <v>2760</v>
      </c>
    </row>
    <row r="224" spans="1:70" ht="12.75" customHeight="1" x14ac:dyDescent="0.15">
      <c r="A224" s="51" t="str">
        <f t="shared" si="278"/>
        <v>LA32761</v>
      </c>
      <c r="B224" s="90" t="s">
        <v>1256</v>
      </c>
      <c r="C224" s="90" t="s">
        <v>1251</v>
      </c>
      <c r="D224" s="90" t="s">
        <v>880</v>
      </c>
      <c r="E224" s="413" t="s">
        <v>784</v>
      </c>
      <c r="F224" s="129" t="s">
        <v>475</v>
      </c>
      <c r="G224" s="596" t="s">
        <v>1202</v>
      </c>
      <c r="H224" s="577" t="s">
        <v>70</v>
      </c>
      <c r="I224" s="230" t="s">
        <v>1258</v>
      </c>
      <c r="J224" s="269" t="s">
        <v>1052</v>
      </c>
      <c r="K224" s="579" t="s">
        <v>1053</v>
      </c>
      <c r="L224" s="269" t="s">
        <v>1257</v>
      </c>
      <c r="M224" s="565">
        <v>1.5</v>
      </c>
      <c r="N224" s="347">
        <v>1</v>
      </c>
      <c r="O224" s="187"/>
      <c r="P224" s="187"/>
      <c r="Q224" s="411"/>
      <c r="R224" s="57"/>
      <c r="S224" s="58"/>
      <c r="T224" s="59"/>
      <c r="U224" s="60"/>
      <c r="V224" s="61"/>
      <c r="W224" s="62"/>
      <c r="X224" s="63"/>
      <c r="Y224" s="64"/>
      <c r="Z224" s="65"/>
      <c r="AA224" s="66"/>
      <c r="AB224" s="103"/>
      <c r="AC224" s="103"/>
      <c r="AD224" s="220">
        <f t="shared" si="284"/>
        <v>0</v>
      </c>
      <c r="AE224" s="68">
        <f t="shared" si="279"/>
        <v>0</v>
      </c>
      <c r="AF224" s="69"/>
      <c r="AG224" s="69"/>
      <c r="AH224" s="70"/>
      <c r="AI224" s="69"/>
      <c r="AJ224" s="69"/>
      <c r="AK224" s="69"/>
      <c r="AL224" s="495"/>
      <c r="AM224" s="489"/>
      <c r="AN224" s="69">
        <v>299</v>
      </c>
      <c r="AO224" s="70"/>
      <c r="AP224" s="70"/>
      <c r="AQ224" s="70"/>
      <c r="AR224" s="69">
        <v>244</v>
      </c>
      <c r="AS224" s="69"/>
      <c r="AT224" s="493"/>
      <c r="AU224" s="494"/>
      <c r="AV224" s="490">
        <f t="shared" si="280"/>
        <v>244</v>
      </c>
      <c r="AW224" s="490">
        <f t="shared" si="281"/>
        <v>244</v>
      </c>
      <c r="AX224" s="71"/>
      <c r="AY224" s="72"/>
      <c r="AZ224" s="73"/>
      <c r="BA224" s="74"/>
      <c r="BB224" s="75"/>
      <c r="BC224" s="52">
        <f t="shared" si="285"/>
        <v>0</v>
      </c>
      <c r="BD224" s="51">
        <f t="shared" si="286"/>
        <v>0</v>
      </c>
      <c r="BE224" s="491">
        <f t="shared" si="287"/>
        <v>256.2</v>
      </c>
      <c r="BF224" s="248"/>
      <c r="BG224" s="217">
        <f t="shared" si="282"/>
        <v>0</v>
      </c>
      <c r="BH224" s="491">
        <f t="shared" si="283"/>
        <v>268.40000000000003</v>
      </c>
      <c r="BI224" s="395"/>
      <c r="BJ224" s="51">
        <f t="shared" si="288"/>
        <v>0</v>
      </c>
      <c r="BK224" s="491">
        <f t="shared" si="289"/>
        <v>280.59999999999997</v>
      </c>
      <c r="BL224" s="395"/>
      <c r="BM224" s="217">
        <f t="shared" si="290"/>
        <v>0</v>
      </c>
      <c r="BN224" s="491">
        <f t="shared" si="291"/>
        <v>292.8</v>
      </c>
      <c r="BO224" s="392">
        <f t="shared" si="292"/>
        <v>0</v>
      </c>
      <c r="BP224" s="217">
        <f t="shared" si="293"/>
        <v>0</v>
      </c>
      <c r="BQ224" s="51">
        <f t="shared" si="294"/>
        <v>0</v>
      </c>
      <c r="BR224" s="77">
        <v>2761</v>
      </c>
    </row>
    <row r="225" spans="1:70" ht="12.75" customHeight="1" x14ac:dyDescent="0.15">
      <c r="A225" s="51" t="str">
        <f t="shared" si="278"/>
        <v>LA32762</v>
      </c>
      <c r="B225" s="90" t="s">
        <v>1256</v>
      </c>
      <c r="C225" s="90" t="s">
        <v>1252</v>
      </c>
      <c r="D225" s="90" t="s">
        <v>880</v>
      </c>
      <c r="E225" s="413" t="s">
        <v>784</v>
      </c>
      <c r="F225" s="129" t="s">
        <v>475</v>
      </c>
      <c r="G225" s="596" t="s">
        <v>1203</v>
      </c>
      <c r="H225" s="577" t="s">
        <v>70</v>
      </c>
      <c r="I225" s="230" t="s">
        <v>1258</v>
      </c>
      <c r="J225" s="269" t="s">
        <v>1052</v>
      </c>
      <c r="K225" s="579" t="s">
        <v>1053</v>
      </c>
      <c r="L225" s="269" t="s">
        <v>1257</v>
      </c>
      <c r="M225" s="510">
        <v>0.9</v>
      </c>
      <c r="N225" s="347">
        <v>1</v>
      </c>
      <c r="O225" s="187"/>
      <c r="P225" s="187"/>
      <c r="Q225" s="411"/>
      <c r="R225" s="57"/>
      <c r="S225" s="58"/>
      <c r="T225" s="59"/>
      <c r="U225" s="60"/>
      <c r="V225" s="61"/>
      <c r="W225" s="62"/>
      <c r="X225" s="63"/>
      <c r="Y225" s="64"/>
      <c r="Z225" s="65"/>
      <c r="AA225" s="66"/>
      <c r="AB225" s="103"/>
      <c r="AC225" s="103"/>
      <c r="AD225" s="220">
        <f t="shared" si="284"/>
        <v>0</v>
      </c>
      <c r="AE225" s="68">
        <f t="shared" si="279"/>
        <v>0</v>
      </c>
      <c r="AF225" s="69"/>
      <c r="AG225" s="69"/>
      <c r="AH225" s="70"/>
      <c r="AI225" s="69"/>
      <c r="AJ225" s="69"/>
      <c r="AK225" s="69"/>
      <c r="AL225" s="495"/>
      <c r="AM225" s="489"/>
      <c r="AN225" s="69">
        <v>249</v>
      </c>
      <c r="AO225" s="70"/>
      <c r="AP225" s="70"/>
      <c r="AQ225" s="70"/>
      <c r="AR225" s="69">
        <v>204</v>
      </c>
      <c r="AS225" s="69"/>
      <c r="AT225" s="493"/>
      <c r="AU225" s="494"/>
      <c r="AV225" s="490">
        <f t="shared" si="280"/>
        <v>204</v>
      </c>
      <c r="AW225" s="490">
        <f t="shared" si="281"/>
        <v>204</v>
      </c>
      <c r="AX225" s="71"/>
      <c r="AY225" s="72"/>
      <c r="AZ225" s="73"/>
      <c r="BA225" s="74"/>
      <c r="BB225" s="75"/>
      <c r="BC225" s="52">
        <f t="shared" si="285"/>
        <v>0</v>
      </c>
      <c r="BD225" s="51">
        <f t="shared" si="286"/>
        <v>0</v>
      </c>
      <c r="BE225" s="491">
        <f t="shared" si="287"/>
        <v>214.20000000000002</v>
      </c>
      <c r="BF225" s="248"/>
      <c r="BG225" s="217">
        <f t="shared" si="282"/>
        <v>0</v>
      </c>
      <c r="BH225" s="491">
        <f t="shared" si="283"/>
        <v>224.4</v>
      </c>
      <c r="BI225" s="395"/>
      <c r="BJ225" s="51">
        <f t="shared" si="288"/>
        <v>0</v>
      </c>
      <c r="BK225" s="491">
        <f t="shared" si="289"/>
        <v>234.6</v>
      </c>
      <c r="BL225" s="395"/>
      <c r="BM225" s="217">
        <f t="shared" si="290"/>
        <v>0</v>
      </c>
      <c r="BN225" s="491">
        <f t="shared" si="291"/>
        <v>244.79999999999998</v>
      </c>
      <c r="BO225" s="392">
        <f t="shared" si="292"/>
        <v>0</v>
      </c>
      <c r="BP225" s="217">
        <f t="shared" si="293"/>
        <v>0</v>
      </c>
      <c r="BQ225" s="51">
        <f t="shared" si="294"/>
        <v>0</v>
      </c>
      <c r="BR225" s="77">
        <v>2762</v>
      </c>
    </row>
    <row r="226" spans="1:70" ht="12.75" customHeight="1" x14ac:dyDescent="0.15">
      <c r="A226" s="51" t="str">
        <f t="shared" si="278"/>
        <v>LA32763</v>
      </c>
      <c r="B226" s="90" t="s">
        <v>1256</v>
      </c>
      <c r="C226" s="90" t="s">
        <v>1253</v>
      </c>
      <c r="D226" s="90" t="s">
        <v>880</v>
      </c>
      <c r="E226" s="413" t="s">
        <v>784</v>
      </c>
      <c r="F226" s="129" t="s">
        <v>475</v>
      </c>
      <c r="G226" s="596" t="s">
        <v>1204</v>
      </c>
      <c r="H226" s="577" t="s">
        <v>70</v>
      </c>
      <c r="I226" s="230" t="s">
        <v>1258</v>
      </c>
      <c r="J226" s="269" t="s">
        <v>1052</v>
      </c>
      <c r="K226" s="579" t="s">
        <v>1053</v>
      </c>
      <c r="L226" s="269" t="s">
        <v>1257</v>
      </c>
      <c r="M226" s="510">
        <v>1</v>
      </c>
      <c r="N226" s="347">
        <v>1</v>
      </c>
      <c r="O226" s="187"/>
      <c r="P226" s="187"/>
      <c r="Q226" s="411"/>
      <c r="R226" s="57"/>
      <c r="S226" s="58"/>
      <c r="T226" s="59"/>
      <c r="U226" s="60"/>
      <c r="V226" s="61"/>
      <c r="W226" s="62"/>
      <c r="X226" s="63"/>
      <c r="Y226" s="64"/>
      <c r="Z226" s="65"/>
      <c r="AA226" s="66"/>
      <c r="AB226" s="103"/>
      <c r="AC226" s="103"/>
      <c r="AD226" s="220">
        <f t="shared" si="284"/>
        <v>0</v>
      </c>
      <c r="AE226" s="68">
        <f t="shared" si="279"/>
        <v>0</v>
      </c>
      <c r="AF226" s="69"/>
      <c r="AG226" s="69"/>
      <c r="AH226" s="70"/>
      <c r="AI226" s="69"/>
      <c r="AJ226" s="69"/>
      <c r="AK226" s="69"/>
      <c r="AL226" s="495"/>
      <c r="AM226" s="489"/>
      <c r="AN226" s="69">
        <v>254</v>
      </c>
      <c r="AO226" s="70"/>
      <c r="AP226" s="70"/>
      <c r="AQ226" s="70"/>
      <c r="AR226" s="69">
        <v>209</v>
      </c>
      <c r="AS226" s="69"/>
      <c r="AT226" s="493"/>
      <c r="AU226" s="494"/>
      <c r="AV226" s="490">
        <f t="shared" si="280"/>
        <v>209</v>
      </c>
      <c r="AW226" s="490">
        <f t="shared" si="281"/>
        <v>209</v>
      </c>
      <c r="AX226" s="71"/>
      <c r="AY226" s="72"/>
      <c r="AZ226" s="73"/>
      <c r="BA226" s="74"/>
      <c r="BB226" s="75"/>
      <c r="BC226" s="52">
        <f t="shared" si="285"/>
        <v>0</v>
      </c>
      <c r="BD226" s="51">
        <f t="shared" si="286"/>
        <v>0</v>
      </c>
      <c r="BE226" s="491">
        <f t="shared" si="287"/>
        <v>219.45000000000002</v>
      </c>
      <c r="BF226" s="248"/>
      <c r="BG226" s="217">
        <f t="shared" si="282"/>
        <v>0</v>
      </c>
      <c r="BH226" s="491">
        <f t="shared" si="283"/>
        <v>229.9</v>
      </c>
      <c r="BI226" s="395"/>
      <c r="BJ226" s="51">
        <f t="shared" si="288"/>
        <v>0</v>
      </c>
      <c r="BK226" s="491">
        <f t="shared" si="289"/>
        <v>240.35</v>
      </c>
      <c r="BL226" s="395"/>
      <c r="BM226" s="217">
        <f t="shared" si="290"/>
        <v>0</v>
      </c>
      <c r="BN226" s="491">
        <f t="shared" si="291"/>
        <v>250.79999999999998</v>
      </c>
      <c r="BO226" s="392">
        <f t="shared" si="292"/>
        <v>0</v>
      </c>
      <c r="BP226" s="217">
        <f t="shared" si="293"/>
        <v>0</v>
      </c>
      <c r="BQ226" s="51">
        <f t="shared" si="294"/>
        <v>0</v>
      </c>
      <c r="BR226" s="77">
        <v>2763</v>
      </c>
    </row>
    <row r="227" spans="1:70" ht="17" x14ac:dyDescent="0.2">
      <c r="A227" s="127"/>
      <c r="B227" s="127"/>
      <c r="C227" s="292" t="s">
        <v>210</v>
      </c>
      <c r="D227" s="127"/>
      <c r="E227" s="235"/>
      <c r="F227" s="127"/>
      <c r="G227" s="127"/>
      <c r="H227" s="127"/>
      <c r="I227" s="235"/>
      <c r="J227" s="522"/>
      <c r="K227" s="522"/>
      <c r="L227" s="235"/>
      <c r="M227" s="127"/>
      <c r="N227" s="127"/>
      <c r="O227" s="522"/>
      <c r="P227" s="522"/>
      <c r="Q227" s="190"/>
      <c r="R227" s="190"/>
      <c r="S227" s="190"/>
      <c r="T227" s="190"/>
      <c r="U227" s="190"/>
      <c r="V227" s="190"/>
      <c r="W227" s="190"/>
      <c r="X227" s="190"/>
      <c r="Y227" s="190"/>
      <c r="Z227" s="190"/>
      <c r="AA227" s="190"/>
      <c r="AB227" s="236"/>
      <c r="AC227" s="236"/>
      <c r="AD227" s="127"/>
      <c r="AE227" s="127"/>
      <c r="AF227" s="127"/>
      <c r="AG227" s="127"/>
      <c r="AH227" s="127"/>
      <c r="AI227" s="127"/>
      <c r="AJ227" s="235"/>
      <c r="AK227" s="127"/>
      <c r="AL227" s="127"/>
      <c r="AM227" s="127"/>
      <c r="AN227" s="127"/>
      <c r="AO227" s="127"/>
      <c r="AP227" s="127"/>
      <c r="AQ227" s="127"/>
      <c r="AR227" s="127"/>
      <c r="AS227" s="235"/>
      <c r="AT227" s="235"/>
      <c r="AU227" s="235"/>
      <c r="AV227" s="235"/>
      <c r="AW227" s="235"/>
      <c r="AX227" s="236"/>
      <c r="AY227" s="236"/>
      <c r="AZ227" s="236"/>
      <c r="BA227" s="236"/>
      <c r="BB227" s="236"/>
      <c r="BC227" s="235"/>
      <c r="BD227" s="235"/>
      <c r="BE227" s="235"/>
      <c r="BF227" s="235"/>
      <c r="BG227" s="235"/>
      <c r="BH227" s="236"/>
      <c r="BI227" s="235"/>
      <c r="BJ227" s="235"/>
      <c r="BK227" s="235"/>
      <c r="BL227" s="235"/>
      <c r="BM227" s="235"/>
      <c r="BN227" s="235"/>
      <c r="BO227" s="235"/>
      <c r="BP227" s="235"/>
      <c r="BQ227" s="127"/>
      <c r="BR227" s="128"/>
    </row>
    <row r="228" spans="1:70" ht="12.75" customHeight="1" x14ac:dyDescent="0.15">
      <c r="A228" s="51" t="str">
        <f>"LA3"&amp;REPT(0,4-LEN(BR228))&amp;BR228</f>
        <v>LA31499</v>
      </c>
      <c r="B228" s="126" t="s">
        <v>725</v>
      </c>
      <c r="C228" s="54" t="s">
        <v>717</v>
      </c>
      <c r="D228" s="126" t="s">
        <v>5</v>
      </c>
      <c r="E228" s="238"/>
      <c r="F228" s="55" t="s">
        <v>55</v>
      </c>
      <c r="G228" s="510" t="s">
        <v>83</v>
      </c>
      <c r="H228" s="577" t="s">
        <v>70</v>
      </c>
      <c r="I228" s="230" t="s">
        <v>1054</v>
      </c>
      <c r="J228" s="590" t="s">
        <v>1062</v>
      </c>
      <c r="K228" s="590" t="s">
        <v>1057</v>
      </c>
      <c r="L228" s="230" t="s">
        <v>1055</v>
      </c>
      <c r="M228" s="591">
        <v>7</v>
      </c>
      <c r="N228" s="515">
        <v>5</v>
      </c>
      <c r="O228" s="519"/>
      <c r="P228" s="519"/>
      <c r="Q228" s="411"/>
      <c r="R228" s="57"/>
      <c r="S228" s="58"/>
      <c r="T228" s="59"/>
      <c r="U228" s="60"/>
      <c r="V228" s="61"/>
      <c r="W228" s="62"/>
      <c r="X228" s="63"/>
      <c r="Y228" s="64"/>
      <c r="Z228" s="65"/>
      <c r="AA228" s="66"/>
      <c r="AB228" s="103"/>
      <c r="AC228" s="103"/>
      <c r="AD228" s="220">
        <f t="shared" si="284"/>
        <v>0</v>
      </c>
      <c r="AE228" s="68">
        <f>N228*AD228</f>
        <v>0</v>
      </c>
      <c r="AF228" s="69"/>
      <c r="AG228" s="69"/>
      <c r="AH228" s="70"/>
      <c r="AI228" s="69"/>
      <c r="AJ228" s="69"/>
      <c r="AK228" s="69"/>
      <c r="AL228" s="495"/>
      <c r="AM228" s="489"/>
      <c r="AN228" s="69">
        <v>154</v>
      </c>
      <c r="AO228" s="70"/>
      <c r="AP228" s="70"/>
      <c r="AQ228" s="70"/>
      <c r="AR228" s="69">
        <v>124</v>
      </c>
      <c r="AS228" s="69"/>
      <c r="AT228" s="493"/>
      <c r="AU228" s="494"/>
      <c r="AV228" s="490">
        <f>IF(OrderFormType="Wholesale",CEILING(AR228*ExchRate,ExchRateRoundUpTo),CEILING(AN228*ExchRate,ExchRateRoundUpTo)/1.22)</f>
        <v>124</v>
      </c>
      <c r="AW228" s="490">
        <f>AV228*(1+AO228+AP228)</f>
        <v>124</v>
      </c>
      <c r="AX228" s="71"/>
      <c r="AY228" s="72"/>
      <c r="AZ228" s="73"/>
      <c r="BA228" s="74"/>
      <c r="BB228" s="75"/>
      <c r="BC228" s="52">
        <f>SUM(AX228:BB228)</f>
        <v>0</v>
      </c>
      <c r="BD228" s="51">
        <f>N228*BC228</f>
        <v>0</v>
      </c>
      <c r="BE228" s="491">
        <f>AV228*(1.05+AO228+AP228)</f>
        <v>130.20000000000002</v>
      </c>
      <c r="BF228" s="248"/>
      <c r="BG228" s="217">
        <f>$N228*BF228</f>
        <v>0</v>
      </c>
      <c r="BH228" s="491">
        <f>$AV228*(1.1+$AO228+$AP228)</f>
        <v>136.4</v>
      </c>
      <c r="BI228" s="103"/>
      <c r="BJ228" s="51">
        <f>N228*BI228</f>
        <v>0</v>
      </c>
      <c r="BK228" s="491">
        <f>AV228*(1.15+AO228+AP228)</f>
        <v>142.6</v>
      </c>
      <c r="BL228" s="103"/>
      <c r="BM228" s="217">
        <f>N228*BL228</f>
        <v>0</v>
      </c>
      <c r="BN228" s="491">
        <f>AV228*(1.2+AO228+AP228)</f>
        <v>148.79999999999998</v>
      </c>
      <c r="BO228" s="392">
        <f>(AD228*AW228)+(BC228*BE228)+(BF228*BH228)+(BI228*BK228)+(BL228*BN228)</f>
        <v>0</v>
      </c>
      <c r="BP228" s="217">
        <f>AD228+BC228+BF228+BI228+BL228</f>
        <v>0</v>
      </c>
      <c r="BQ228" s="51">
        <f>N228*BP228</f>
        <v>0</v>
      </c>
      <c r="BR228" s="77">
        <v>1499</v>
      </c>
    </row>
    <row r="229" spans="1:70" ht="12.75" customHeight="1" x14ac:dyDescent="0.15">
      <c r="A229" s="51" t="str">
        <f>"LA3"&amp;REPT(0,4-LEN(BR229))&amp;BR229</f>
        <v>LA31500</v>
      </c>
      <c r="B229" s="126" t="s">
        <v>725</v>
      </c>
      <c r="C229" s="54" t="s">
        <v>718</v>
      </c>
      <c r="D229" s="126" t="s">
        <v>5</v>
      </c>
      <c r="E229" s="238"/>
      <c r="F229" s="55" t="s">
        <v>55</v>
      </c>
      <c r="G229" s="510" t="s">
        <v>72</v>
      </c>
      <c r="H229" s="577" t="s">
        <v>70</v>
      </c>
      <c r="I229" s="230" t="s">
        <v>1054</v>
      </c>
      <c r="J229" s="590" t="s">
        <v>1062</v>
      </c>
      <c r="K229" s="590" t="s">
        <v>1057</v>
      </c>
      <c r="L229" s="230" t="s">
        <v>1055</v>
      </c>
      <c r="M229" s="591">
        <v>6.6360000000000001</v>
      </c>
      <c r="N229" s="515">
        <v>5</v>
      </c>
      <c r="O229" s="519"/>
      <c r="P229" s="519"/>
      <c r="Q229" s="411"/>
      <c r="R229" s="57"/>
      <c r="S229" s="58"/>
      <c r="T229" s="59"/>
      <c r="U229" s="60"/>
      <c r="V229" s="61"/>
      <c r="W229" s="62"/>
      <c r="X229" s="63"/>
      <c r="Y229" s="64"/>
      <c r="Z229" s="65"/>
      <c r="AA229" s="66"/>
      <c r="AB229" s="103"/>
      <c r="AC229" s="103"/>
      <c r="AD229" s="220">
        <f t="shared" si="284"/>
        <v>0</v>
      </c>
      <c r="AE229" s="68">
        <f>N229*AD229</f>
        <v>0</v>
      </c>
      <c r="AF229" s="69"/>
      <c r="AG229" s="69"/>
      <c r="AH229" s="70"/>
      <c r="AI229" s="69"/>
      <c r="AJ229" s="69"/>
      <c r="AK229" s="69"/>
      <c r="AL229" s="495"/>
      <c r="AM229" s="489"/>
      <c r="AN229" s="69">
        <v>139</v>
      </c>
      <c r="AO229" s="70"/>
      <c r="AP229" s="70"/>
      <c r="AQ229" s="70"/>
      <c r="AR229" s="69">
        <v>114</v>
      </c>
      <c r="AS229" s="69"/>
      <c r="AT229" s="493"/>
      <c r="AU229" s="494"/>
      <c r="AV229" s="490">
        <f>IF(OrderFormType="Wholesale",CEILING(AR229*ExchRate,ExchRateRoundUpTo),CEILING(AN229*ExchRate,ExchRateRoundUpTo)/1.22)</f>
        <v>114</v>
      </c>
      <c r="AW229" s="490">
        <f>AV229*(1+AO229+AP229)</f>
        <v>114</v>
      </c>
      <c r="AX229" s="71"/>
      <c r="AY229" s="72"/>
      <c r="AZ229" s="73"/>
      <c r="BA229" s="74"/>
      <c r="BB229" s="75"/>
      <c r="BC229" s="52">
        <f>SUM(AX229:BB229)</f>
        <v>0</v>
      </c>
      <c r="BD229" s="51">
        <f>N229*BC229</f>
        <v>0</v>
      </c>
      <c r="BE229" s="491">
        <f>AV229*(1.05+AO229+AP229)</f>
        <v>119.7</v>
      </c>
      <c r="BF229" s="248"/>
      <c r="BG229" s="217">
        <f>$N229*BF229</f>
        <v>0</v>
      </c>
      <c r="BH229" s="491">
        <f>$AV229*(1.1+$AO229+$AP229)</f>
        <v>125.4</v>
      </c>
      <c r="BI229" s="103"/>
      <c r="BJ229" s="51">
        <f>N229*BI229</f>
        <v>0</v>
      </c>
      <c r="BK229" s="491">
        <f>AV229*(1.15+AO229+AP229)</f>
        <v>131.1</v>
      </c>
      <c r="BL229" s="103"/>
      <c r="BM229" s="217">
        <f>N229*BL229</f>
        <v>0</v>
      </c>
      <c r="BN229" s="491">
        <f>AV229*(1.2+AO229+AP229)</f>
        <v>136.79999999999998</v>
      </c>
      <c r="BO229" s="392">
        <f>(AD229*AW229)+(BC229*BE229)+(BF229*BH229)+(BI229*BK229)+(BL229*BN229)</f>
        <v>0</v>
      </c>
      <c r="BP229" s="217">
        <f>AD229+BC229+BF229+BI229+BL229</f>
        <v>0</v>
      </c>
      <c r="BQ229" s="51">
        <f>N229*BP229</f>
        <v>0</v>
      </c>
      <c r="BR229" s="77">
        <v>1500</v>
      </c>
    </row>
    <row r="230" spans="1:70" ht="12.75" customHeight="1" x14ac:dyDescent="0.15">
      <c r="A230" s="51" t="str">
        <f>"LA3"&amp;REPT(0,4-LEN(BR230))&amp;BR230</f>
        <v>LA31594</v>
      </c>
      <c r="B230" s="126" t="s">
        <v>725</v>
      </c>
      <c r="C230" s="54" t="s">
        <v>719</v>
      </c>
      <c r="D230" s="126" t="s">
        <v>5</v>
      </c>
      <c r="E230" s="238"/>
      <c r="F230" s="129" t="s">
        <v>55</v>
      </c>
      <c r="G230" s="510" t="s">
        <v>72</v>
      </c>
      <c r="H230" s="577" t="s">
        <v>70</v>
      </c>
      <c r="I230" s="230" t="s">
        <v>1054</v>
      </c>
      <c r="J230" s="590" t="s">
        <v>1062</v>
      </c>
      <c r="K230" s="590" t="s">
        <v>1057</v>
      </c>
      <c r="L230" s="230" t="s">
        <v>1055</v>
      </c>
      <c r="M230" s="591">
        <v>6.55</v>
      </c>
      <c r="N230" s="515">
        <v>5</v>
      </c>
      <c r="O230" s="519"/>
      <c r="P230" s="519"/>
      <c r="Q230" s="411"/>
      <c r="R230" s="57"/>
      <c r="S230" s="58"/>
      <c r="T230" s="59"/>
      <c r="U230" s="60"/>
      <c r="V230" s="61"/>
      <c r="W230" s="62"/>
      <c r="X230" s="63"/>
      <c r="Y230" s="64"/>
      <c r="Z230" s="65"/>
      <c r="AA230" s="66"/>
      <c r="AB230" s="103"/>
      <c r="AC230" s="103"/>
      <c r="AD230" s="220">
        <f t="shared" si="284"/>
        <v>0</v>
      </c>
      <c r="AE230" s="68">
        <f>N230*AD230</f>
        <v>0</v>
      </c>
      <c r="AF230" s="69"/>
      <c r="AG230" s="69"/>
      <c r="AH230" s="70"/>
      <c r="AI230" s="69"/>
      <c r="AJ230" s="69"/>
      <c r="AK230" s="69"/>
      <c r="AL230" s="495"/>
      <c r="AM230" s="489"/>
      <c r="AN230" s="69">
        <v>154</v>
      </c>
      <c r="AO230" s="70"/>
      <c r="AP230" s="70"/>
      <c r="AQ230" s="70"/>
      <c r="AR230" s="69">
        <v>124</v>
      </c>
      <c r="AS230" s="69"/>
      <c r="AT230" s="493"/>
      <c r="AU230" s="494"/>
      <c r="AV230" s="490">
        <f>IF(OrderFormType="Wholesale",CEILING(AR230*ExchRate,ExchRateRoundUpTo),CEILING(AN230*ExchRate,ExchRateRoundUpTo)/1.22)</f>
        <v>124</v>
      </c>
      <c r="AW230" s="490">
        <f>AV230*(1+AO230+AP230)</f>
        <v>124</v>
      </c>
      <c r="AX230" s="71"/>
      <c r="AY230" s="72"/>
      <c r="AZ230" s="73"/>
      <c r="BA230" s="74"/>
      <c r="BB230" s="75"/>
      <c r="BC230" s="52">
        <f>SUM(AX230:BB230)</f>
        <v>0</v>
      </c>
      <c r="BD230" s="51">
        <f>N230*BC230</f>
        <v>0</v>
      </c>
      <c r="BE230" s="491">
        <f>AV230*(1.05+AO230+AP230)</f>
        <v>130.20000000000002</v>
      </c>
      <c r="BF230" s="248"/>
      <c r="BG230" s="217">
        <f>$N230*BF230</f>
        <v>0</v>
      </c>
      <c r="BH230" s="491">
        <f>$AV230*(1.1+$AO230+$AP230)</f>
        <v>136.4</v>
      </c>
      <c r="BI230" s="103"/>
      <c r="BJ230" s="51">
        <f>N230*BI230</f>
        <v>0</v>
      </c>
      <c r="BK230" s="491">
        <f>AV230*(1.15+AO230+AP230)</f>
        <v>142.6</v>
      </c>
      <c r="BL230" s="103"/>
      <c r="BM230" s="217">
        <f>N230*BL230</f>
        <v>0</v>
      </c>
      <c r="BN230" s="491">
        <f>AV230*(1.2+AO230+AP230)</f>
        <v>148.79999999999998</v>
      </c>
      <c r="BO230" s="392">
        <f>(AD230*AW230)+(BC230*BE230)+(BF230*BH230)+(BI230*BK230)+(BL230*BN230)</f>
        <v>0</v>
      </c>
      <c r="BP230" s="217">
        <f>AD230+BC230+BF230+BI230+BL230</f>
        <v>0</v>
      </c>
      <c r="BQ230" s="51">
        <f>N230*BP230</f>
        <v>0</v>
      </c>
      <c r="BR230" s="77">
        <v>1594</v>
      </c>
    </row>
    <row r="231" spans="1:70" ht="12" customHeight="1" x14ac:dyDescent="0.15">
      <c r="A231" s="51" t="str">
        <f>"LA3"&amp;REPT(0,4-LEN(BR231))&amp;BR231</f>
        <v>LA30392</v>
      </c>
      <c r="B231" s="126" t="s">
        <v>725</v>
      </c>
      <c r="C231" s="54" t="s">
        <v>720</v>
      </c>
      <c r="D231" s="126" t="s">
        <v>5</v>
      </c>
      <c r="E231" s="238"/>
      <c r="F231" s="129" t="s">
        <v>60</v>
      </c>
      <c r="G231" s="55" t="s">
        <v>89</v>
      </c>
      <c r="H231" s="577" t="s">
        <v>70</v>
      </c>
      <c r="I231" s="230" t="s">
        <v>1054</v>
      </c>
      <c r="J231" s="590" t="s">
        <v>1062</v>
      </c>
      <c r="K231" s="590" t="s">
        <v>1057</v>
      </c>
      <c r="L231" s="230" t="s">
        <v>1055</v>
      </c>
      <c r="M231" s="584">
        <v>3.4639000000000002</v>
      </c>
      <c r="N231" s="415">
        <v>5</v>
      </c>
      <c r="O231" s="519"/>
      <c r="P231" s="519"/>
      <c r="Q231" s="411"/>
      <c r="R231" s="57"/>
      <c r="S231" s="58"/>
      <c r="T231" s="59"/>
      <c r="U231" s="60"/>
      <c r="V231" s="61"/>
      <c r="W231" s="62"/>
      <c r="X231" s="63"/>
      <c r="Y231" s="64"/>
      <c r="Z231" s="65"/>
      <c r="AA231" s="66"/>
      <c r="AB231" s="103"/>
      <c r="AC231" s="103"/>
      <c r="AD231" s="220">
        <f t="shared" si="284"/>
        <v>0</v>
      </c>
      <c r="AE231" s="68">
        <f>N231*AD231</f>
        <v>0</v>
      </c>
      <c r="AF231" s="69"/>
      <c r="AG231" s="69"/>
      <c r="AH231" s="70"/>
      <c r="AI231" s="69"/>
      <c r="AJ231" s="69"/>
      <c r="AK231" s="69"/>
      <c r="AL231" s="495"/>
      <c r="AM231" s="489"/>
      <c r="AN231" s="69">
        <v>124</v>
      </c>
      <c r="AO231" s="70"/>
      <c r="AP231" s="70"/>
      <c r="AQ231" s="70"/>
      <c r="AR231" s="69">
        <v>99</v>
      </c>
      <c r="AS231" s="69"/>
      <c r="AT231" s="493"/>
      <c r="AU231" s="494"/>
      <c r="AV231" s="490">
        <f>IF(OrderFormType="Wholesale",CEILING(AR231*ExchRate,ExchRateRoundUpTo),CEILING(AN231*ExchRate,ExchRateRoundUpTo)/1.22)</f>
        <v>99</v>
      </c>
      <c r="AW231" s="490">
        <f>AV231*(1+AO231+AP231)</f>
        <v>99</v>
      </c>
      <c r="AX231" s="71"/>
      <c r="AY231" s="72"/>
      <c r="AZ231" s="73"/>
      <c r="BA231" s="74"/>
      <c r="BB231" s="75"/>
      <c r="BC231" s="52">
        <f>SUM(AX231:BB231)</f>
        <v>0</v>
      </c>
      <c r="BD231" s="51">
        <f>N231*BC231</f>
        <v>0</v>
      </c>
      <c r="BE231" s="491">
        <f>AV231*(1.05+AO231+AP231)</f>
        <v>103.95</v>
      </c>
      <c r="BF231" s="248"/>
      <c r="BG231" s="217">
        <f>$N231*BF231</f>
        <v>0</v>
      </c>
      <c r="BH231" s="491">
        <f>$AV231*(1.1+$AO231+$AP231)</f>
        <v>108.9</v>
      </c>
      <c r="BI231" s="103"/>
      <c r="BJ231" s="51">
        <f>N231*BI231</f>
        <v>0</v>
      </c>
      <c r="BK231" s="491">
        <f>AV231*(1.15+AO231+AP231)</f>
        <v>113.85</v>
      </c>
      <c r="BL231" s="103"/>
      <c r="BM231" s="217">
        <f>N231*BL231</f>
        <v>0</v>
      </c>
      <c r="BN231" s="491">
        <f>AV231*(1.2+AO231+AP231)</f>
        <v>118.8</v>
      </c>
      <c r="BO231" s="392">
        <f>(AD231*AW231)+(BC231*BE231)+(BF231*BH231)+(BI231*BK231)+(BL231*BN231)</f>
        <v>0</v>
      </c>
      <c r="BP231" s="217">
        <f>AD231+BC231+BF231+BI231+BL231</f>
        <v>0</v>
      </c>
      <c r="BQ231" s="51">
        <f>N231*BP231</f>
        <v>0</v>
      </c>
      <c r="BR231" s="77">
        <v>392</v>
      </c>
    </row>
    <row r="232" spans="1:70" ht="12.75" customHeight="1" x14ac:dyDescent="0.15">
      <c r="A232" s="51" t="str">
        <f>"LA3"&amp;REPT(0,4-LEN(BR232))&amp;BR232</f>
        <v>LA30511</v>
      </c>
      <c r="B232" s="126" t="s">
        <v>726</v>
      </c>
      <c r="C232" s="54" t="s">
        <v>721</v>
      </c>
      <c r="D232" s="126" t="s">
        <v>5</v>
      </c>
      <c r="E232" s="238"/>
      <c r="F232" s="219" t="s">
        <v>60</v>
      </c>
      <c r="G232" s="219" t="s">
        <v>89</v>
      </c>
      <c r="H232" s="577" t="s">
        <v>70</v>
      </c>
      <c r="I232" s="230" t="s">
        <v>1054</v>
      </c>
      <c r="J232" s="590" t="s">
        <v>1062</v>
      </c>
      <c r="K232" s="590" t="s">
        <v>1057</v>
      </c>
      <c r="L232" s="230" t="s">
        <v>1055</v>
      </c>
      <c r="M232" s="584">
        <v>2.23</v>
      </c>
      <c r="N232" s="415">
        <v>5</v>
      </c>
      <c r="O232" s="519"/>
      <c r="P232" s="519"/>
      <c r="Q232" s="411"/>
      <c r="R232" s="57"/>
      <c r="S232" s="58"/>
      <c r="T232" s="59"/>
      <c r="U232" s="60"/>
      <c r="V232" s="61"/>
      <c r="W232" s="62"/>
      <c r="X232" s="63"/>
      <c r="Y232" s="64"/>
      <c r="Z232" s="65"/>
      <c r="AA232" s="66"/>
      <c r="AB232" s="103"/>
      <c r="AC232" s="103"/>
      <c r="AD232" s="220">
        <f t="shared" si="284"/>
        <v>0</v>
      </c>
      <c r="AE232" s="68">
        <f>N232*AD232</f>
        <v>0</v>
      </c>
      <c r="AF232" s="69"/>
      <c r="AG232" s="69"/>
      <c r="AH232" s="70"/>
      <c r="AI232" s="69"/>
      <c r="AJ232" s="69"/>
      <c r="AK232" s="69"/>
      <c r="AL232" s="495"/>
      <c r="AM232" s="489"/>
      <c r="AN232" s="69">
        <v>109</v>
      </c>
      <c r="AO232" s="70"/>
      <c r="AP232" s="70"/>
      <c r="AQ232" s="70"/>
      <c r="AR232" s="69">
        <v>89</v>
      </c>
      <c r="AS232" s="69"/>
      <c r="AT232" s="493"/>
      <c r="AU232" s="494"/>
      <c r="AV232" s="490">
        <f>IF(OrderFormType="Wholesale",CEILING(AR232*ExchRate,ExchRateRoundUpTo),CEILING(AN232*ExchRate,ExchRateRoundUpTo)/1.22)</f>
        <v>89</v>
      </c>
      <c r="AW232" s="490">
        <f>AV232*(1+AO232+AP232)</f>
        <v>89</v>
      </c>
      <c r="AX232" s="71"/>
      <c r="AY232" s="72"/>
      <c r="AZ232" s="73"/>
      <c r="BA232" s="74"/>
      <c r="BB232" s="75"/>
      <c r="BC232" s="52">
        <f>SUM(AX232:BB232)</f>
        <v>0</v>
      </c>
      <c r="BD232" s="51">
        <f>N232*BC232</f>
        <v>0</v>
      </c>
      <c r="BE232" s="491">
        <f>AV232*(1.05+AO232+AP232)</f>
        <v>93.45</v>
      </c>
      <c r="BF232" s="248"/>
      <c r="BG232" s="217">
        <f>$N232*BF232</f>
        <v>0</v>
      </c>
      <c r="BH232" s="491">
        <f>$AV232*(1.1+$AO232+$AP232)</f>
        <v>97.9</v>
      </c>
      <c r="BI232" s="103"/>
      <c r="BJ232" s="51">
        <f>N232*BI232</f>
        <v>0</v>
      </c>
      <c r="BK232" s="491">
        <f>AV232*(1.15+AO232+AP232)</f>
        <v>102.35</v>
      </c>
      <c r="BL232" s="103"/>
      <c r="BM232" s="217">
        <f>N232*BL232</f>
        <v>0</v>
      </c>
      <c r="BN232" s="491">
        <f>AV232*(1.2+AO232+AP232)</f>
        <v>106.8</v>
      </c>
      <c r="BO232" s="392">
        <f>(AD232*AW232)+(BC232*BE232)+(BF232*BH232)+(BI232*BK232)+(BL232*BN232)</f>
        <v>0</v>
      </c>
      <c r="BP232" s="217">
        <f>AD232+BC232+BF232+BI232+BL232</f>
        <v>0</v>
      </c>
      <c r="BQ232" s="51">
        <f>N232*BP232</f>
        <v>0</v>
      </c>
      <c r="BR232" s="77">
        <v>511</v>
      </c>
    </row>
    <row r="233" spans="1:70" ht="17" x14ac:dyDescent="0.2">
      <c r="A233" s="127"/>
      <c r="B233" s="127"/>
      <c r="C233" s="292" t="s">
        <v>543</v>
      </c>
      <c r="D233" s="127"/>
      <c r="E233" s="235"/>
      <c r="F233" s="127"/>
      <c r="G233" s="127"/>
      <c r="H233" s="127"/>
      <c r="I233" s="235"/>
      <c r="J233" s="518"/>
      <c r="K233" s="518"/>
      <c r="L233" s="235"/>
      <c r="M233" s="127"/>
      <c r="N233" s="127"/>
      <c r="O233" s="127"/>
      <c r="P233" s="127"/>
      <c r="Q233" s="190"/>
      <c r="R233" s="190"/>
      <c r="S233" s="190"/>
      <c r="T233" s="190"/>
      <c r="U233" s="190"/>
      <c r="V233" s="190"/>
      <c r="W233" s="190"/>
      <c r="X233" s="190"/>
      <c r="Y233" s="190"/>
      <c r="Z233" s="190"/>
      <c r="AA233" s="190"/>
      <c r="AB233" s="236"/>
      <c r="AC233" s="236"/>
      <c r="AD233" s="127"/>
      <c r="AE233" s="127"/>
      <c r="AF233" s="127"/>
      <c r="AG233" s="127"/>
      <c r="AH233" s="127"/>
      <c r="AI233" s="127"/>
      <c r="AJ233" s="127"/>
      <c r="AK233" s="127"/>
      <c r="AL233" s="127"/>
      <c r="AM233" s="127"/>
      <c r="AN233" s="127"/>
      <c r="AO233" s="127"/>
      <c r="AP233" s="127"/>
      <c r="AQ233" s="127"/>
      <c r="AR233" s="127"/>
      <c r="AS233" s="127"/>
      <c r="AT233" s="127"/>
      <c r="AU233" s="235"/>
      <c r="AV233" s="235"/>
      <c r="AW233" s="235"/>
      <c r="AX233" s="236"/>
      <c r="AY233" s="236"/>
      <c r="AZ233" s="236"/>
      <c r="BA233" s="236"/>
      <c r="BB233" s="236"/>
      <c r="BC233" s="235"/>
      <c r="BD233" s="235"/>
      <c r="BE233" s="235"/>
      <c r="BF233" s="235"/>
      <c r="BG233" s="235"/>
      <c r="BH233" s="236"/>
      <c r="BI233" s="235"/>
      <c r="BJ233" s="235"/>
      <c r="BK233" s="235"/>
      <c r="BL233" s="235"/>
      <c r="BM233" s="235"/>
      <c r="BN233" s="235"/>
      <c r="BO233" s="235"/>
      <c r="BP233" s="235"/>
      <c r="BQ233" s="127"/>
      <c r="BR233" s="128"/>
    </row>
    <row r="234" spans="1:70" ht="12.75" customHeight="1" x14ac:dyDescent="0.15">
      <c r="A234" s="51" t="str">
        <f t="shared" ref="A234:A243" si="295">"LA3"&amp;REPT(0,4-LEN(BR234))&amp;BR234</f>
        <v>LA30904</v>
      </c>
      <c r="B234" s="131" t="s">
        <v>543</v>
      </c>
      <c r="C234" s="54" t="s">
        <v>533</v>
      </c>
      <c r="D234" s="126" t="s">
        <v>5</v>
      </c>
      <c r="E234" s="238"/>
      <c r="F234" s="55" t="s">
        <v>58</v>
      </c>
      <c r="G234" s="55" t="s">
        <v>72</v>
      </c>
      <c r="H234" s="55" t="s">
        <v>70</v>
      </c>
      <c r="I234" s="230" t="s">
        <v>1054</v>
      </c>
      <c r="J234" s="590" t="s">
        <v>1064</v>
      </c>
      <c r="K234" s="590" t="s">
        <v>1053</v>
      </c>
      <c r="L234" s="230" t="s">
        <v>1055</v>
      </c>
      <c r="M234" s="55">
        <v>4</v>
      </c>
      <c r="N234" s="130">
        <v>5</v>
      </c>
      <c r="O234" s="239"/>
      <c r="P234" s="239"/>
      <c r="Q234" s="56"/>
      <c r="R234" s="57"/>
      <c r="S234" s="58"/>
      <c r="T234" s="59"/>
      <c r="U234" s="60"/>
      <c r="V234" s="61"/>
      <c r="W234" s="62"/>
      <c r="X234" s="63"/>
      <c r="Y234" s="64"/>
      <c r="Z234" s="65"/>
      <c r="AA234" s="66"/>
      <c r="AB234" s="103"/>
      <c r="AC234" s="103"/>
      <c r="AD234" s="220">
        <f t="shared" si="284"/>
        <v>0</v>
      </c>
      <c r="AE234" s="68">
        <f t="shared" ref="AE234:AE243" si="296">N234*AD234</f>
        <v>0</v>
      </c>
      <c r="AF234" s="69"/>
      <c r="AG234" s="69"/>
      <c r="AH234" s="70"/>
      <c r="AI234" s="69"/>
      <c r="AJ234" s="69"/>
      <c r="AK234" s="69"/>
      <c r="AL234" s="495"/>
      <c r="AM234" s="489"/>
      <c r="AN234" s="69">
        <v>139</v>
      </c>
      <c r="AO234" s="70"/>
      <c r="AP234" s="70"/>
      <c r="AQ234" s="70"/>
      <c r="AR234" s="69">
        <v>114</v>
      </c>
      <c r="AS234" s="69"/>
      <c r="AT234" s="493"/>
      <c r="AU234" s="494"/>
      <c r="AV234" s="490">
        <f t="shared" ref="AV234:AV243" si="297">IF(OrderFormType="Wholesale",CEILING(AR234*ExchRate,ExchRateRoundUpTo),CEILING(AN234*ExchRate,ExchRateRoundUpTo)/1.22)</f>
        <v>114</v>
      </c>
      <c r="AW234" s="490">
        <f t="shared" ref="AW234:AW243" si="298">AV234*(1+AO234+AP234)</f>
        <v>114</v>
      </c>
      <c r="AX234" s="71"/>
      <c r="AY234" s="72"/>
      <c r="AZ234" s="73"/>
      <c r="BA234" s="74"/>
      <c r="BB234" s="75"/>
      <c r="BC234" s="52">
        <f t="shared" ref="BC234:BC243" si="299">SUM(AX234:BB234)</f>
        <v>0</v>
      </c>
      <c r="BD234" s="51">
        <f t="shared" ref="BD234:BD243" si="300">N234*BC234</f>
        <v>0</v>
      </c>
      <c r="BE234" s="491">
        <f t="shared" ref="BE234:BE243" si="301">AV234*(1.05+AO234+AP234)</f>
        <v>119.7</v>
      </c>
      <c r="BF234" s="248"/>
      <c r="BG234" s="217">
        <f t="shared" ref="BG234:BG243" si="302">$N234*BF234</f>
        <v>0</v>
      </c>
      <c r="BH234" s="491">
        <f t="shared" ref="BH234:BH243" si="303">$AV234*(1.1+$AO234+$AP234)</f>
        <v>125.4</v>
      </c>
      <c r="BI234" s="103"/>
      <c r="BJ234" s="51">
        <f t="shared" ref="BJ234:BJ243" si="304">N234*BI234</f>
        <v>0</v>
      </c>
      <c r="BK234" s="491">
        <f t="shared" ref="BK234:BK243" si="305">AV234*(1.15+AO234+AP234)</f>
        <v>131.1</v>
      </c>
      <c r="BL234" s="103"/>
      <c r="BM234" s="217">
        <f t="shared" ref="BM234:BM243" si="306">N234*BL234</f>
        <v>0</v>
      </c>
      <c r="BN234" s="491">
        <f t="shared" ref="BN234:BN243" si="307">AV234*(1.2+AO234+AP234)</f>
        <v>136.79999999999998</v>
      </c>
      <c r="BO234" s="392">
        <f t="shared" ref="BO234:BO243" si="308">(AD234*AW234)+(BC234*BE234)+(BF234*BH234)+(BI234*BK234)+(BL234*BN234)</f>
        <v>0</v>
      </c>
      <c r="BP234" s="217">
        <f t="shared" ref="BP234:BP243" si="309">AD234+BC234+BF234+BI234+BL234</f>
        <v>0</v>
      </c>
      <c r="BQ234" s="51">
        <f t="shared" ref="BQ234:BQ243" si="310">N234*BP234</f>
        <v>0</v>
      </c>
      <c r="BR234" s="77">
        <v>904</v>
      </c>
    </row>
    <row r="235" spans="1:70" ht="12.75" customHeight="1" x14ac:dyDescent="0.15">
      <c r="A235" s="51" t="str">
        <f t="shared" si="295"/>
        <v>LA30905</v>
      </c>
      <c r="B235" s="131" t="s">
        <v>543</v>
      </c>
      <c r="C235" s="54" t="s">
        <v>534</v>
      </c>
      <c r="D235" s="126" t="s">
        <v>5</v>
      </c>
      <c r="E235" s="238"/>
      <c r="F235" s="55" t="s">
        <v>58</v>
      </c>
      <c r="G235" s="55" t="s">
        <v>72</v>
      </c>
      <c r="H235" s="55" t="s">
        <v>70</v>
      </c>
      <c r="I235" s="230" t="s">
        <v>1054</v>
      </c>
      <c r="J235" s="590" t="s">
        <v>1064</v>
      </c>
      <c r="K235" s="590" t="s">
        <v>1053</v>
      </c>
      <c r="L235" s="230" t="s">
        <v>1055</v>
      </c>
      <c r="M235" s="55">
        <v>4</v>
      </c>
      <c r="N235" s="130">
        <v>5</v>
      </c>
      <c r="O235" s="239"/>
      <c r="P235" s="239"/>
      <c r="Q235" s="56"/>
      <c r="R235" s="57"/>
      <c r="S235" s="58"/>
      <c r="T235" s="59"/>
      <c r="U235" s="60"/>
      <c r="V235" s="61"/>
      <c r="W235" s="62"/>
      <c r="X235" s="63"/>
      <c r="Y235" s="64"/>
      <c r="Z235" s="65"/>
      <c r="AA235" s="66"/>
      <c r="AB235" s="103"/>
      <c r="AC235" s="103"/>
      <c r="AD235" s="220">
        <f t="shared" si="284"/>
        <v>0</v>
      </c>
      <c r="AE235" s="68">
        <f t="shared" si="296"/>
        <v>0</v>
      </c>
      <c r="AF235" s="69"/>
      <c r="AG235" s="69"/>
      <c r="AH235" s="70"/>
      <c r="AI235" s="69"/>
      <c r="AJ235" s="69"/>
      <c r="AK235" s="69"/>
      <c r="AL235" s="495"/>
      <c r="AM235" s="489"/>
      <c r="AN235" s="69">
        <v>139</v>
      </c>
      <c r="AO235" s="70"/>
      <c r="AP235" s="70"/>
      <c r="AQ235" s="70"/>
      <c r="AR235" s="69">
        <v>114</v>
      </c>
      <c r="AS235" s="69"/>
      <c r="AT235" s="493"/>
      <c r="AU235" s="494"/>
      <c r="AV235" s="490">
        <f t="shared" si="297"/>
        <v>114</v>
      </c>
      <c r="AW235" s="490">
        <f t="shared" si="298"/>
        <v>114</v>
      </c>
      <c r="AX235" s="71"/>
      <c r="AY235" s="72"/>
      <c r="AZ235" s="73"/>
      <c r="BA235" s="74"/>
      <c r="BB235" s="75"/>
      <c r="BC235" s="52">
        <f t="shared" si="299"/>
        <v>0</v>
      </c>
      <c r="BD235" s="51">
        <f t="shared" si="300"/>
        <v>0</v>
      </c>
      <c r="BE235" s="491">
        <f t="shared" si="301"/>
        <v>119.7</v>
      </c>
      <c r="BF235" s="248"/>
      <c r="BG235" s="217">
        <f t="shared" si="302"/>
        <v>0</v>
      </c>
      <c r="BH235" s="491">
        <f t="shared" si="303"/>
        <v>125.4</v>
      </c>
      <c r="BI235" s="103"/>
      <c r="BJ235" s="51">
        <f t="shared" si="304"/>
        <v>0</v>
      </c>
      <c r="BK235" s="491">
        <f t="shared" si="305"/>
        <v>131.1</v>
      </c>
      <c r="BL235" s="103"/>
      <c r="BM235" s="217">
        <f t="shared" si="306"/>
        <v>0</v>
      </c>
      <c r="BN235" s="491">
        <f t="shared" si="307"/>
        <v>136.79999999999998</v>
      </c>
      <c r="BO235" s="392">
        <f t="shared" si="308"/>
        <v>0</v>
      </c>
      <c r="BP235" s="217">
        <f t="shared" si="309"/>
        <v>0</v>
      </c>
      <c r="BQ235" s="51">
        <f t="shared" si="310"/>
        <v>0</v>
      </c>
      <c r="BR235" s="77">
        <v>905</v>
      </c>
    </row>
    <row r="236" spans="1:70" ht="12.75" customHeight="1" x14ac:dyDescent="0.15">
      <c r="A236" s="51" t="str">
        <f t="shared" si="295"/>
        <v>LA30906</v>
      </c>
      <c r="B236" s="131" t="s">
        <v>543</v>
      </c>
      <c r="C236" s="54" t="s">
        <v>535</v>
      </c>
      <c r="D236" s="126" t="s">
        <v>5</v>
      </c>
      <c r="E236" s="238"/>
      <c r="F236" s="55" t="s">
        <v>58</v>
      </c>
      <c r="G236" s="55" t="s">
        <v>95</v>
      </c>
      <c r="H236" s="55" t="s">
        <v>70</v>
      </c>
      <c r="I236" s="230" t="s">
        <v>1054</v>
      </c>
      <c r="J236" s="590" t="s">
        <v>1064</v>
      </c>
      <c r="K236" s="590" t="s">
        <v>1053</v>
      </c>
      <c r="L236" s="230" t="s">
        <v>1055</v>
      </c>
      <c r="M236" s="55">
        <v>3.3570000000000002</v>
      </c>
      <c r="N236" s="130">
        <v>2</v>
      </c>
      <c r="O236" s="239"/>
      <c r="P236" s="239"/>
      <c r="Q236" s="56"/>
      <c r="R236" s="57"/>
      <c r="S236" s="58"/>
      <c r="T236" s="59"/>
      <c r="U236" s="60"/>
      <c r="V236" s="61"/>
      <c r="W236" s="62"/>
      <c r="X236" s="63"/>
      <c r="Y236" s="64"/>
      <c r="Z236" s="65"/>
      <c r="AA236" s="66"/>
      <c r="AB236" s="103"/>
      <c r="AC236" s="103"/>
      <c r="AD236" s="220">
        <f t="shared" si="284"/>
        <v>0</v>
      </c>
      <c r="AE236" s="68">
        <f t="shared" si="296"/>
        <v>0</v>
      </c>
      <c r="AF236" s="69"/>
      <c r="AG236" s="69"/>
      <c r="AH236" s="70"/>
      <c r="AI236" s="69"/>
      <c r="AJ236" s="69"/>
      <c r="AK236" s="69"/>
      <c r="AL236" s="495"/>
      <c r="AM236" s="489"/>
      <c r="AN236" s="69">
        <v>124</v>
      </c>
      <c r="AO236" s="70"/>
      <c r="AP236" s="70"/>
      <c r="AQ236" s="70"/>
      <c r="AR236" s="69">
        <v>99</v>
      </c>
      <c r="AS236" s="69"/>
      <c r="AT236" s="493"/>
      <c r="AU236" s="494"/>
      <c r="AV236" s="490">
        <f t="shared" si="297"/>
        <v>99</v>
      </c>
      <c r="AW236" s="490">
        <f t="shared" si="298"/>
        <v>99</v>
      </c>
      <c r="AX236" s="71"/>
      <c r="AY236" s="72"/>
      <c r="AZ236" s="73"/>
      <c r="BA236" s="74"/>
      <c r="BB236" s="75"/>
      <c r="BC236" s="52">
        <f t="shared" si="299"/>
        <v>0</v>
      </c>
      <c r="BD236" s="51">
        <f t="shared" si="300"/>
        <v>0</v>
      </c>
      <c r="BE236" s="491">
        <f t="shared" si="301"/>
        <v>103.95</v>
      </c>
      <c r="BF236" s="248"/>
      <c r="BG236" s="217">
        <f t="shared" si="302"/>
        <v>0</v>
      </c>
      <c r="BH236" s="491">
        <f t="shared" si="303"/>
        <v>108.9</v>
      </c>
      <c r="BI236" s="103"/>
      <c r="BJ236" s="51">
        <f t="shared" si="304"/>
        <v>0</v>
      </c>
      <c r="BK236" s="491">
        <f t="shared" si="305"/>
        <v>113.85</v>
      </c>
      <c r="BL236" s="103"/>
      <c r="BM236" s="217">
        <f t="shared" si="306"/>
        <v>0</v>
      </c>
      <c r="BN236" s="491">
        <f t="shared" si="307"/>
        <v>118.8</v>
      </c>
      <c r="BO236" s="392">
        <f t="shared" si="308"/>
        <v>0</v>
      </c>
      <c r="BP236" s="217">
        <f t="shared" si="309"/>
        <v>0</v>
      </c>
      <c r="BQ236" s="51">
        <f t="shared" si="310"/>
        <v>0</v>
      </c>
      <c r="BR236" s="77">
        <v>906</v>
      </c>
    </row>
    <row r="237" spans="1:70" ht="12.75" customHeight="1" x14ac:dyDescent="0.15">
      <c r="A237" s="51" t="str">
        <f t="shared" si="295"/>
        <v>LA30907</v>
      </c>
      <c r="B237" s="131" t="s">
        <v>543</v>
      </c>
      <c r="C237" s="54" t="s">
        <v>536</v>
      </c>
      <c r="D237" s="126" t="s">
        <v>5</v>
      </c>
      <c r="E237" s="238"/>
      <c r="F237" s="55" t="s">
        <v>58</v>
      </c>
      <c r="G237" s="55" t="s">
        <v>95</v>
      </c>
      <c r="H237" s="55" t="s">
        <v>70</v>
      </c>
      <c r="I237" s="230" t="s">
        <v>1054</v>
      </c>
      <c r="J237" s="590" t="s">
        <v>1064</v>
      </c>
      <c r="K237" s="590" t="s">
        <v>1053</v>
      </c>
      <c r="L237" s="230" t="s">
        <v>1055</v>
      </c>
      <c r="M237" s="55">
        <v>3.8919999999999999</v>
      </c>
      <c r="N237" s="130">
        <v>1</v>
      </c>
      <c r="O237" s="239"/>
      <c r="P237" s="239"/>
      <c r="Q237" s="56"/>
      <c r="R237" s="57"/>
      <c r="S237" s="58"/>
      <c r="T237" s="59"/>
      <c r="U237" s="60"/>
      <c r="V237" s="61"/>
      <c r="W237" s="62"/>
      <c r="X237" s="63"/>
      <c r="Y237" s="64"/>
      <c r="Z237" s="65"/>
      <c r="AA237" s="66"/>
      <c r="AB237" s="103"/>
      <c r="AC237" s="103"/>
      <c r="AD237" s="220">
        <f t="shared" si="284"/>
        <v>0</v>
      </c>
      <c r="AE237" s="68">
        <f t="shared" si="296"/>
        <v>0</v>
      </c>
      <c r="AF237" s="69"/>
      <c r="AG237" s="69"/>
      <c r="AH237" s="70"/>
      <c r="AI237" s="69"/>
      <c r="AJ237" s="69"/>
      <c r="AK237" s="69"/>
      <c r="AL237" s="495"/>
      <c r="AM237" s="489"/>
      <c r="AN237" s="69">
        <v>124</v>
      </c>
      <c r="AO237" s="70"/>
      <c r="AP237" s="70"/>
      <c r="AQ237" s="70"/>
      <c r="AR237" s="69">
        <v>99</v>
      </c>
      <c r="AS237" s="69"/>
      <c r="AT237" s="493"/>
      <c r="AU237" s="494"/>
      <c r="AV237" s="490">
        <f t="shared" si="297"/>
        <v>99</v>
      </c>
      <c r="AW237" s="490">
        <f t="shared" si="298"/>
        <v>99</v>
      </c>
      <c r="AX237" s="71"/>
      <c r="AY237" s="72"/>
      <c r="AZ237" s="73"/>
      <c r="BA237" s="74"/>
      <c r="BB237" s="75"/>
      <c r="BC237" s="52">
        <f t="shared" si="299"/>
        <v>0</v>
      </c>
      <c r="BD237" s="51">
        <f t="shared" si="300"/>
        <v>0</v>
      </c>
      <c r="BE237" s="491">
        <f t="shared" si="301"/>
        <v>103.95</v>
      </c>
      <c r="BF237" s="248"/>
      <c r="BG237" s="217">
        <f t="shared" si="302"/>
        <v>0</v>
      </c>
      <c r="BH237" s="491">
        <f t="shared" si="303"/>
        <v>108.9</v>
      </c>
      <c r="BI237" s="103"/>
      <c r="BJ237" s="51">
        <f t="shared" si="304"/>
        <v>0</v>
      </c>
      <c r="BK237" s="491">
        <f t="shared" si="305"/>
        <v>113.85</v>
      </c>
      <c r="BL237" s="103"/>
      <c r="BM237" s="217">
        <f t="shared" si="306"/>
        <v>0</v>
      </c>
      <c r="BN237" s="491">
        <f t="shared" si="307"/>
        <v>118.8</v>
      </c>
      <c r="BO237" s="392">
        <f t="shared" si="308"/>
        <v>0</v>
      </c>
      <c r="BP237" s="217">
        <f t="shared" si="309"/>
        <v>0</v>
      </c>
      <c r="BQ237" s="51">
        <f t="shared" si="310"/>
        <v>0</v>
      </c>
      <c r="BR237" s="77">
        <v>907</v>
      </c>
    </row>
    <row r="238" spans="1:70" ht="12.75" customHeight="1" x14ac:dyDescent="0.15">
      <c r="A238" s="51" t="str">
        <f t="shared" si="295"/>
        <v>LA30909</v>
      </c>
      <c r="B238" s="90" t="s">
        <v>543</v>
      </c>
      <c r="C238" s="90" t="s">
        <v>537</v>
      </c>
      <c r="D238" s="90" t="s">
        <v>61</v>
      </c>
      <c r="E238" s="253"/>
      <c r="F238" s="55" t="s">
        <v>326</v>
      </c>
      <c r="G238" s="596" t="s">
        <v>1176</v>
      </c>
      <c r="H238" s="55" t="s">
        <v>70</v>
      </c>
      <c r="I238" s="230" t="s">
        <v>1054</v>
      </c>
      <c r="J238" s="590" t="s">
        <v>1064</v>
      </c>
      <c r="K238" s="590" t="s">
        <v>1053</v>
      </c>
      <c r="L238" s="230" t="s">
        <v>1055</v>
      </c>
      <c r="M238" s="55">
        <v>2.8</v>
      </c>
      <c r="N238" s="130">
        <v>1</v>
      </c>
      <c r="O238" s="239"/>
      <c r="P238" s="239"/>
      <c r="Q238" s="56"/>
      <c r="R238" s="57"/>
      <c r="S238" s="58"/>
      <c r="T238" s="59"/>
      <c r="U238" s="60"/>
      <c r="V238" s="61"/>
      <c r="W238" s="62"/>
      <c r="X238" s="63"/>
      <c r="Y238" s="64"/>
      <c r="Z238" s="65"/>
      <c r="AA238" s="66"/>
      <c r="AB238" s="103"/>
      <c r="AC238" s="103"/>
      <c r="AD238" s="220">
        <f t="shared" si="284"/>
        <v>0</v>
      </c>
      <c r="AE238" s="68">
        <f t="shared" si="296"/>
        <v>0</v>
      </c>
      <c r="AF238" s="69"/>
      <c r="AG238" s="69"/>
      <c r="AH238" s="70"/>
      <c r="AI238" s="69"/>
      <c r="AJ238" s="69"/>
      <c r="AK238" s="69"/>
      <c r="AL238" s="495"/>
      <c r="AM238" s="489"/>
      <c r="AN238" s="69">
        <v>234</v>
      </c>
      <c r="AO238" s="70"/>
      <c r="AP238" s="70"/>
      <c r="AQ238" s="70"/>
      <c r="AR238" s="69">
        <v>189</v>
      </c>
      <c r="AS238" s="69"/>
      <c r="AT238" s="493"/>
      <c r="AU238" s="494"/>
      <c r="AV238" s="490">
        <f t="shared" si="297"/>
        <v>189</v>
      </c>
      <c r="AW238" s="490">
        <f t="shared" si="298"/>
        <v>189</v>
      </c>
      <c r="AX238" s="71"/>
      <c r="AY238" s="72"/>
      <c r="AZ238" s="73"/>
      <c r="BA238" s="74"/>
      <c r="BB238" s="75"/>
      <c r="BC238" s="52">
        <f t="shared" si="299"/>
        <v>0</v>
      </c>
      <c r="BD238" s="51">
        <f t="shared" si="300"/>
        <v>0</v>
      </c>
      <c r="BE238" s="491">
        <f t="shared" si="301"/>
        <v>198.45000000000002</v>
      </c>
      <c r="BF238" s="248"/>
      <c r="BG238" s="217">
        <f t="shared" si="302"/>
        <v>0</v>
      </c>
      <c r="BH238" s="491">
        <f t="shared" si="303"/>
        <v>207.9</v>
      </c>
      <c r="BI238" s="395"/>
      <c r="BJ238" s="51">
        <f t="shared" si="304"/>
        <v>0</v>
      </c>
      <c r="BK238" s="491">
        <f t="shared" si="305"/>
        <v>217.35</v>
      </c>
      <c r="BL238" s="395"/>
      <c r="BM238" s="217">
        <f t="shared" si="306"/>
        <v>0</v>
      </c>
      <c r="BN238" s="491">
        <f t="shared" si="307"/>
        <v>226.79999999999998</v>
      </c>
      <c r="BO238" s="392">
        <f t="shared" si="308"/>
        <v>0</v>
      </c>
      <c r="BP238" s="217">
        <f t="shared" si="309"/>
        <v>0</v>
      </c>
      <c r="BQ238" s="51">
        <f t="shared" si="310"/>
        <v>0</v>
      </c>
      <c r="BR238" s="77">
        <v>909</v>
      </c>
    </row>
    <row r="239" spans="1:70" ht="12.75" customHeight="1" x14ac:dyDescent="0.15">
      <c r="A239" s="51" t="str">
        <f t="shared" si="295"/>
        <v>LA31416</v>
      </c>
      <c r="B239" s="90" t="s">
        <v>543</v>
      </c>
      <c r="C239" s="90" t="s">
        <v>538</v>
      </c>
      <c r="D239" s="90" t="s">
        <v>61</v>
      </c>
      <c r="E239" s="253"/>
      <c r="F239" s="55" t="s">
        <v>326</v>
      </c>
      <c r="G239" s="596" t="s">
        <v>1189</v>
      </c>
      <c r="H239" s="55" t="s">
        <v>70</v>
      </c>
      <c r="I239" s="230" t="s">
        <v>1054</v>
      </c>
      <c r="J239" s="590" t="s">
        <v>1064</v>
      </c>
      <c r="K239" s="590" t="s">
        <v>1053</v>
      </c>
      <c r="L239" s="230" t="s">
        <v>1055</v>
      </c>
      <c r="M239" s="55">
        <v>2.6</v>
      </c>
      <c r="N239" s="130">
        <v>1</v>
      </c>
      <c r="O239" s="239"/>
      <c r="P239" s="239"/>
      <c r="Q239" s="56"/>
      <c r="R239" s="57"/>
      <c r="S239" s="58"/>
      <c r="T239" s="59"/>
      <c r="U239" s="60"/>
      <c r="V239" s="61"/>
      <c r="W239" s="62"/>
      <c r="X239" s="63"/>
      <c r="Y239" s="64"/>
      <c r="Z239" s="65"/>
      <c r="AA239" s="66"/>
      <c r="AB239" s="103"/>
      <c r="AC239" s="103"/>
      <c r="AD239" s="220">
        <f t="shared" si="284"/>
        <v>0</v>
      </c>
      <c r="AE239" s="68">
        <f t="shared" si="296"/>
        <v>0</v>
      </c>
      <c r="AF239" s="69"/>
      <c r="AG239" s="69"/>
      <c r="AH239" s="70"/>
      <c r="AI239" s="69"/>
      <c r="AJ239" s="69"/>
      <c r="AK239" s="69"/>
      <c r="AL239" s="495"/>
      <c r="AM239" s="489"/>
      <c r="AN239" s="69">
        <v>234</v>
      </c>
      <c r="AO239" s="70"/>
      <c r="AP239" s="70"/>
      <c r="AQ239" s="70"/>
      <c r="AR239" s="69">
        <v>189</v>
      </c>
      <c r="AS239" s="69"/>
      <c r="AT239" s="493"/>
      <c r="AU239" s="494"/>
      <c r="AV239" s="490">
        <f t="shared" si="297"/>
        <v>189</v>
      </c>
      <c r="AW239" s="490">
        <f t="shared" si="298"/>
        <v>189</v>
      </c>
      <c r="AX239" s="71"/>
      <c r="AY239" s="72"/>
      <c r="AZ239" s="73"/>
      <c r="BA239" s="74"/>
      <c r="BB239" s="75"/>
      <c r="BC239" s="52">
        <f t="shared" si="299"/>
        <v>0</v>
      </c>
      <c r="BD239" s="51">
        <f t="shared" si="300"/>
        <v>0</v>
      </c>
      <c r="BE239" s="491">
        <f t="shared" si="301"/>
        <v>198.45000000000002</v>
      </c>
      <c r="BF239" s="248"/>
      <c r="BG239" s="217">
        <f t="shared" si="302"/>
        <v>0</v>
      </c>
      <c r="BH239" s="491">
        <f t="shared" si="303"/>
        <v>207.9</v>
      </c>
      <c r="BI239" s="395"/>
      <c r="BJ239" s="51">
        <f t="shared" si="304"/>
        <v>0</v>
      </c>
      <c r="BK239" s="491">
        <f t="shared" si="305"/>
        <v>217.35</v>
      </c>
      <c r="BL239" s="395"/>
      <c r="BM239" s="217">
        <f t="shared" si="306"/>
        <v>0</v>
      </c>
      <c r="BN239" s="491">
        <f t="shared" si="307"/>
        <v>226.79999999999998</v>
      </c>
      <c r="BO239" s="392">
        <f t="shared" si="308"/>
        <v>0</v>
      </c>
      <c r="BP239" s="217">
        <f t="shared" si="309"/>
        <v>0</v>
      </c>
      <c r="BQ239" s="51">
        <f t="shared" si="310"/>
        <v>0</v>
      </c>
      <c r="BR239" s="77">
        <v>1416</v>
      </c>
    </row>
    <row r="240" spans="1:70" ht="12.75" customHeight="1" x14ac:dyDescent="0.15">
      <c r="A240" s="51" t="str">
        <f t="shared" si="295"/>
        <v>LA31414</v>
      </c>
      <c r="B240" s="90" t="s">
        <v>543</v>
      </c>
      <c r="C240" s="90" t="s">
        <v>539</v>
      </c>
      <c r="D240" s="90" t="s">
        <v>61</v>
      </c>
      <c r="E240" s="253"/>
      <c r="F240" s="55" t="s">
        <v>326</v>
      </c>
      <c r="G240" s="596" t="s">
        <v>1190</v>
      </c>
      <c r="H240" s="55" t="s">
        <v>70</v>
      </c>
      <c r="I240" s="230" t="s">
        <v>1054</v>
      </c>
      <c r="J240" s="590" t="s">
        <v>1064</v>
      </c>
      <c r="K240" s="590" t="s">
        <v>1053</v>
      </c>
      <c r="L240" s="230" t="s">
        <v>1055</v>
      </c>
      <c r="M240" s="55">
        <v>2.5</v>
      </c>
      <c r="N240" s="130">
        <v>1</v>
      </c>
      <c r="O240" s="239"/>
      <c r="P240" s="239"/>
      <c r="Q240" s="56"/>
      <c r="R240" s="57"/>
      <c r="S240" s="58"/>
      <c r="T240" s="59"/>
      <c r="U240" s="60"/>
      <c r="V240" s="61"/>
      <c r="W240" s="62"/>
      <c r="X240" s="63"/>
      <c r="Y240" s="64"/>
      <c r="Z240" s="65"/>
      <c r="AA240" s="66"/>
      <c r="AB240" s="103"/>
      <c r="AC240" s="103"/>
      <c r="AD240" s="220">
        <f t="shared" si="284"/>
        <v>0</v>
      </c>
      <c r="AE240" s="68">
        <f t="shared" si="296"/>
        <v>0</v>
      </c>
      <c r="AF240" s="69"/>
      <c r="AG240" s="69"/>
      <c r="AH240" s="70"/>
      <c r="AI240" s="69"/>
      <c r="AJ240" s="69"/>
      <c r="AK240" s="69"/>
      <c r="AL240" s="495"/>
      <c r="AM240" s="489"/>
      <c r="AN240" s="69">
        <v>234</v>
      </c>
      <c r="AO240" s="70"/>
      <c r="AP240" s="70"/>
      <c r="AQ240" s="70"/>
      <c r="AR240" s="69">
        <v>189</v>
      </c>
      <c r="AS240" s="69"/>
      <c r="AT240" s="493"/>
      <c r="AU240" s="494"/>
      <c r="AV240" s="490">
        <f t="shared" si="297"/>
        <v>189</v>
      </c>
      <c r="AW240" s="490">
        <f t="shared" si="298"/>
        <v>189</v>
      </c>
      <c r="AX240" s="71"/>
      <c r="AY240" s="72"/>
      <c r="AZ240" s="73"/>
      <c r="BA240" s="74"/>
      <c r="BB240" s="75"/>
      <c r="BC240" s="52">
        <f t="shared" si="299"/>
        <v>0</v>
      </c>
      <c r="BD240" s="51">
        <f t="shared" si="300"/>
        <v>0</v>
      </c>
      <c r="BE240" s="491">
        <f t="shared" si="301"/>
        <v>198.45000000000002</v>
      </c>
      <c r="BF240" s="248"/>
      <c r="BG240" s="217">
        <f t="shared" si="302"/>
        <v>0</v>
      </c>
      <c r="BH240" s="491">
        <f t="shared" si="303"/>
        <v>207.9</v>
      </c>
      <c r="BI240" s="395"/>
      <c r="BJ240" s="51">
        <f t="shared" si="304"/>
        <v>0</v>
      </c>
      <c r="BK240" s="491">
        <f t="shared" si="305"/>
        <v>217.35</v>
      </c>
      <c r="BL240" s="395"/>
      <c r="BM240" s="217">
        <f t="shared" si="306"/>
        <v>0</v>
      </c>
      <c r="BN240" s="491">
        <f t="shared" si="307"/>
        <v>226.79999999999998</v>
      </c>
      <c r="BO240" s="392">
        <f t="shared" si="308"/>
        <v>0</v>
      </c>
      <c r="BP240" s="217">
        <f t="shared" si="309"/>
        <v>0</v>
      </c>
      <c r="BQ240" s="51">
        <f t="shared" si="310"/>
        <v>0</v>
      </c>
      <c r="BR240" s="77">
        <v>1414</v>
      </c>
    </row>
    <row r="241" spans="1:70" ht="12.75" customHeight="1" x14ac:dyDescent="0.15">
      <c r="A241" s="51" t="str">
        <f t="shared" si="295"/>
        <v>LA31417</v>
      </c>
      <c r="B241" s="90" t="s">
        <v>543</v>
      </c>
      <c r="C241" s="90" t="s">
        <v>540</v>
      </c>
      <c r="D241" s="90" t="s">
        <v>61</v>
      </c>
      <c r="E241" s="253"/>
      <c r="F241" s="55" t="s">
        <v>326</v>
      </c>
      <c r="G241" s="596" t="s">
        <v>1191</v>
      </c>
      <c r="H241" s="55" t="s">
        <v>70</v>
      </c>
      <c r="I241" s="230" t="s">
        <v>1054</v>
      </c>
      <c r="J241" s="590" t="s">
        <v>1064</v>
      </c>
      <c r="K241" s="590" t="s">
        <v>1053</v>
      </c>
      <c r="L241" s="230" t="s">
        <v>1055</v>
      </c>
      <c r="M241" s="55">
        <v>2.7</v>
      </c>
      <c r="N241" s="130">
        <v>1</v>
      </c>
      <c r="O241" s="239"/>
      <c r="P241" s="239"/>
      <c r="Q241" s="56"/>
      <c r="R241" s="57"/>
      <c r="S241" s="58"/>
      <c r="T241" s="59"/>
      <c r="U241" s="60"/>
      <c r="V241" s="61"/>
      <c r="W241" s="62"/>
      <c r="X241" s="63"/>
      <c r="Y241" s="64"/>
      <c r="Z241" s="65"/>
      <c r="AA241" s="66"/>
      <c r="AB241" s="103"/>
      <c r="AC241" s="103"/>
      <c r="AD241" s="220">
        <f t="shared" si="284"/>
        <v>0</v>
      </c>
      <c r="AE241" s="68">
        <f t="shared" si="296"/>
        <v>0</v>
      </c>
      <c r="AF241" s="69"/>
      <c r="AG241" s="69"/>
      <c r="AH241" s="70"/>
      <c r="AI241" s="69"/>
      <c r="AJ241" s="69"/>
      <c r="AK241" s="69"/>
      <c r="AL241" s="495"/>
      <c r="AM241" s="489"/>
      <c r="AN241" s="69">
        <v>234</v>
      </c>
      <c r="AO241" s="70"/>
      <c r="AP241" s="70"/>
      <c r="AQ241" s="70"/>
      <c r="AR241" s="69">
        <v>189</v>
      </c>
      <c r="AS241" s="69"/>
      <c r="AT241" s="493"/>
      <c r="AU241" s="494"/>
      <c r="AV241" s="490">
        <f t="shared" si="297"/>
        <v>189</v>
      </c>
      <c r="AW241" s="490">
        <f t="shared" si="298"/>
        <v>189</v>
      </c>
      <c r="AX241" s="71"/>
      <c r="AY241" s="72"/>
      <c r="AZ241" s="73"/>
      <c r="BA241" s="74"/>
      <c r="BB241" s="75"/>
      <c r="BC241" s="52">
        <f t="shared" si="299"/>
        <v>0</v>
      </c>
      <c r="BD241" s="51">
        <f t="shared" si="300"/>
        <v>0</v>
      </c>
      <c r="BE241" s="491">
        <f t="shared" si="301"/>
        <v>198.45000000000002</v>
      </c>
      <c r="BF241" s="248"/>
      <c r="BG241" s="217">
        <f t="shared" si="302"/>
        <v>0</v>
      </c>
      <c r="BH241" s="491">
        <f t="shared" si="303"/>
        <v>207.9</v>
      </c>
      <c r="BI241" s="395"/>
      <c r="BJ241" s="51">
        <f t="shared" si="304"/>
        <v>0</v>
      </c>
      <c r="BK241" s="491">
        <f t="shared" si="305"/>
        <v>217.35</v>
      </c>
      <c r="BL241" s="395"/>
      <c r="BM241" s="217">
        <f t="shared" si="306"/>
        <v>0</v>
      </c>
      <c r="BN241" s="491">
        <f t="shared" si="307"/>
        <v>226.79999999999998</v>
      </c>
      <c r="BO241" s="392">
        <f t="shared" si="308"/>
        <v>0</v>
      </c>
      <c r="BP241" s="217">
        <f t="shared" si="309"/>
        <v>0</v>
      </c>
      <c r="BQ241" s="51">
        <f t="shared" si="310"/>
        <v>0</v>
      </c>
      <c r="BR241" s="77">
        <v>1417</v>
      </c>
    </row>
    <row r="242" spans="1:70" ht="12.75" customHeight="1" x14ac:dyDescent="0.15">
      <c r="A242" s="51" t="str">
        <f t="shared" si="295"/>
        <v>LA31418</v>
      </c>
      <c r="B242" s="90" t="s">
        <v>543</v>
      </c>
      <c r="C242" s="90" t="s">
        <v>541</v>
      </c>
      <c r="D242" s="90" t="s">
        <v>61</v>
      </c>
      <c r="E242" s="253"/>
      <c r="F242" s="55" t="s">
        <v>326</v>
      </c>
      <c r="G242" s="596" t="s">
        <v>1192</v>
      </c>
      <c r="H242" s="55" t="s">
        <v>70</v>
      </c>
      <c r="I242" s="230" t="s">
        <v>1054</v>
      </c>
      <c r="J242" s="590" t="s">
        <v>1064</v>
      </c>
      <c r="K242" s="590" t="s">
        <v>1053</v>
      </c>
      <c r="L242" s="230" t="s">
        <v>1055</v>
      </c>
      <c r="M242" s="55">
        <v>2.6</v>
      </c>
      <c r="N242" s="130">
        <v>1</v>
      </c>
      <c r="O242" s="239"/>
      <c r="P242" s="239"/>
      <c r="Q242" s="56"/>
      <c r="R242" s="57"/>
      <c r="S242" s="58"/>
      <c r="T242" s="59"/>
      <c r="U242" s="60"/>
      <c r="V242" s="61"/>
      <c r="W242" s="62"/>
      <c r="X242" s="63"/>
      <c r="Y242" s="64"/>
      <c r="Z242" s="65"/>
      <c r="AA242" s="66"/>
      <c r="AB242" s="103"/>
      <c r="AC242" s="103"/>
      <c r="AD242" s="220">
        <f t="shared" si="284"/>
        <v>0</v>
      </c>
      <c r="AE242" s="68">
        <f t="shared" si="296"/>
        <v>0</v>
      </c>
      <c r="AF242" s="69"/>
      <c r="AG242" s="69"/>
      <c r="AH242" s="70"/>
      <c r="AI242" s="69"/>
      <c r="AJ242" s="69"/>
      <c r="AK242" s="69"/>
      <c r="AL242" s="495"/>
      <c r="AM242" s="489"/>
      <c r="AN242" s="69">
        <v>234</v>
      </c>
      <c r="AO242" s="70"/>
      <c r="AP242" s="70"/>
      <c r="AQ242" s="70"/>
      <c r="AR242" s="69">
        <v>189</v>
      </c>
      <c r="AS242" s="69"/>
      <c r="AT242" s="493"/>
      <c r="AU242" s="494"/>
      <c r="AV242" s="490">
        <f t="shared" si="297"/>
        <v>189</v>
      </c>
      <c r="AW242" s="490">
        <f t="shared" si="298"/>
        <v>189</v>
      </c>
      <c r="AX242" s="71"/>
      <c r="AY242" s="72"/>
      <c r="AZ242" s="73"/>
      <c r="BA242" s="74"/>
      <c r="BB242" s="75"/>
      <c r="BC242" s="52">
        <f t="shared" si="299"/>
        <v>0</v>
      </c>
      <c r="BD242" s="51">
        <f t="shared" si="300"/>
        <v>0</v>
      </c>
      <c r="BE242" s="491">
        <f t="shared" si="301"/>
        <v>198.45000000000002</v>
      </c>
      <c r="BF242" s="248"/>
      <c r="BG242" s="217">
        <f t="shared" si="302"/>
        <v>0</v>
      </c>
      <c r="BH242" s="491">
        <f t="shared" si="303"/>
        <v>207.9</v>
      </c>
      <c r="BI242" s="395"/>
      <c r="BJ242" s="51">
        <f t="shared" si="304"/>
        <v>0</v>
      </c>
      <c r="BK242" s="491">
        <f t="shared" si="305"/>
        <v>217.35</v>
      </c>
      <c r="BL242" s="395"/>
      <c r="BM242" s="217">
        <f t="shared" si="306"/>
        <v>0</v>
      </c>
      <c r="BN242" s="491">
        <f t="shared" si="307"/>
        <v>226.79999999999998</v>
      </c>
      <c r="BO242" s="392">
        <f t="shared" si="308"/>
        <v>0</v>
      </c>
      <c r="BP242" s="217">
        <f t="shared" si="309"/>
        <v>0</v>
      </c>
      <c r="BQ242" s="51">
        <f t="shared" si="310"/>
        <v>0</v>
      </c>
      <c r="BR242" s="77">
        <v>1418</v>
      </c>
    </row>
    <row r="243" spans="1:70" ht="12.75" customHeight="1" x14ac:dyDescent="0.15">
      <c r="A243" s="51" t="str">
        <f t="shared" si="295"/>
        <v>LA30886</v>
      </c>
      <c r="B243" s="131" t="s">
        <v>543</v>
      </c>
      <c r="C243" s="54" t="s">
        <v>685</v>
      </c>
      <c r="D243" s="126" t="s">
        <v>5</v>
      </c>
      <c r="E243" s="238"/>
      <c r="F243" s="55" t="s">
        <v>356</v>
      </c>
      <c r="G243" s="55" t="s">
        <v>89</v>
      </c>
      <c r="H243" s="55" t="s">
        <v>91</v>
      </c>
      <c r="I243" s="230" t="s">
        <v>1054</v>
      </c>
      <c r="J243" s="590" t="s">
        <v>1064</v>
      </c>
      <c r="K243" s="590" t="s">
        <v>1053</v>
      </c>
      <c r="L243" s="230" t="s">
        <v>1055</v>
      </c>
      <c r="M243" s="55">
        <v>1.4</v>
      </c>
      <c r="N243" s="51">
        <v>10</v>
      </c>
      <c r="O243" s="217"/>
      <c r="P243" s="217"/>
      <c r="Q243" s="56"/>
      <c r="R243" s="57"/>
      <c r="S243" s="58"/>
      <c r="T243" s="59"/>
      <c r="U243" s="60"/>
      <c r="V243" s="61"/>
      <c r="W243" s="62"/>
      <c r="X243" s="63"/>
      <c r="Y243" s="64"/>
      <c r="Z243" s="65"/>
      <c r="AA243" s="66"/>
      <c r="AB243" s="103"/>
      <c r="AC243" s="103"/>
      <c r="AD243" s="220">
        <f t="shared" si="284"/>
        <v>0</v>
      </c>
      <c r="AE243" s="68">
        <f t="shared" si="296"/>
        <v>0</v>
      </c>
      <c r="AF243" s="69"/>
      <c r="AG243" s="69"/>
      <c r="AH243" s="70"/>
      <c r="AI243" s="69"/>
      <c r="AJ243" s="69"/>
      <c r="AK243" s="69"/>
      <c r="AL243" s="495"/>
      <c r="AM243" s="489"/>
      <c r="AN243" s="69">
        <v>124</v>
      </c>
      <c r="AO243" s="70"/>
      <c r="AP243" s="70"/>
      <c r="AQ243" s="70"/>
      <c r="AR243" s="69">
        <v>99</v>
      </c>
      <c r="AS243" s="69"/>
      <c r="AT243" s="493"/>
      <c r="AU243" s="494"/>
      <c r="AV243" s="490">
        <f t="shared" si="297"/>
        <v>99</v>
      </c>
      <c r="AW243" s="490">
        <f t="shared" si="298"/>
        <v>99</v>
      </c>
      <c r="AX243" s="71"/>
      <c r="AY243" s="72"/>
      <c r="AZ243" s="73"/>
      <c r="BA243" s="74"/>
      <c r="BB243" s="75"/>
      <c r="BC243" s="52">
        <f t="shared" si="299"/>
        <v>0</v>
      </c>
      <c r="BD243" s="51">
        <f t="shared" si="300"/>
        <v>0</v>
      </c>
      <c r="BE243" s="491">
        <f t="shared" si="301"/>
        <v>103.95</v>
      </c>
      <c r="BF243" s="248"/>
      <c r="BG243" s="217">
        <f t="shared" si="302"/>
        <v>0</v>
      </c>
      <c r="BH243" s="491">
        <f t="shared" si="303"/>
        <v>108.9</v>
      </c>
      <c r="BI243" s="103"/>
      <c r="BJ243" s="51">
        <f t="shared" si="304"/>
        <v>0</v>
      </c>
      <c r="BK243" s="491">
        <f t="shared" si="305"/>
        <v>113.85</v>
      </c>
      <c r="BL243" s="103"/>
      <c r="BM243" s="217">
        <f t="shared" si="306"/>
        <v>0</v>
      </c>
      <c r="BN243" s="491">
        <f t="shared" si="307"/>
        <v>118.8</v>
      </c>
      <c r="BO243" s="392">
        <f t="shared" si="308"/>
        <v>0</v>
      </c>
      <c r="BP243" s="217">
        <f t="shared" si="309"/>
        <v>0</v>
      </c>
      <c r="BQ243" s="51">
        <f t="shared" si="310"/>
        <v>0</v>
      </c>
      <c r="BR243" s="77">
        <v>886</v>
      </c>
    </row>
    <row r="244" spans="1:70" ht="17" x14ac:dyDescent="0.2">
      <c r="A244" s="127"/>
      <c r="B244" s="127"/>
      <c r="C244" s="292" t="s">
        <v>58</v>
      </c>
      <c r="D244" s="127"/>
      <c r="E244" s="235"/>
      <c r="F244" s="127"/>
      <c r="G244" s="127"/>
      <c r="H244" s="127"/>
      <c r="I244" s="235"/>
      <c r="J244" s="235"/>
      <c r="K244" s="235"/>
      <c r="L244" s="235"/>
      <c r="M244" s="127"/>
      <c r="N244" s="127"/>
      <c r="O244" s="235"/>
      <c r="P244" s="235"/>
      <c r="Q244" s="190"/>
      <c r="R244" s="190"/>
      <c r="S244" s="190"/>
      <c r="T244" s="190"/>
      <c r="U244" s="190"/>
      <c r="V244" s="190"/>
      <c r="W244" s="190"/>
      <c r="X244" s="190"/>
      <c r="Y244" s="190"/>
      <c r="Z244" s="190"/>
      <c r="AA244" s="190"/>
      <c r="AB244" s="236"/>
      <c r="AC244" s="236"/>
      <c r="AD244" s="127"/>
      <c r="AE244" s="127"/>
      <c r="AF244" s="127"/>
      <c r="AG244" s="127"/>
      <c r="AH244" s="127"/>
      <c r="AI244" s="127"/>
      <c r="AJ244" s="127"/>
      <c r="AK244" s="127"/>
      <c r="AL244" s="127"/>
      <c r="AM244" s="127"/>
      <c r="AN244" s="127"/>
      <c r="AO244" s="127"/>
      <c r="AP244" s="127"/>
      <c r="AQ244" s="127"/>
      <c r="AR244" s="127"/>
      <c r="AS244" s="235"/>
      <c r="AT244" s="235"/>
      <c r="AU244" s="235"/>
      <c r="AV244" s="235"/>
      <c r="AW244" s="235"/>
      <c r="AX244" s="236"/>
      <c r="AY244" s="236"/>
      <c r="AZ244" s="236"/>
      <c r="BA244" s="236"/>
      <c r="BB244" s="236"/>
      <c r="BC244" s="235"/>
      <c r="BD244" s="235"/>
      <c r="BE244" s="235"/>
      <c r="BF244" s="235"/>
      <c r="BG244" s="235"/>
      <c r="BH244" s="236"/>
      <c r="BI244" s="235"/>
      <c r="BJ244" s="235"/>
      <c r="BK244" s="235"/>
      <c r="BL244" s="235"/>
      <c r="BM244" s="235"/>
      <c r="BN244" s="235"/>
      <c r="BO244" s="235"/>
      <c r="BP244" s="235"/>
      <c r="BQ244" s="127"/>
      <c r="BR244" s="128"/>
    </row>
    <row r="245" spans="1:70" ht="12.75" customHeight="1" x14ac:dyDescent="0.15">
      <c r="A245" s="51" t="str">
        <f>"LA3"&amp;REPT(0,4-LEN(BR245))&amp;BR245</f>
        <v>LA30908</v>
      </c>
      <c r="B245" s="131" t="s">
        <v>58</v>
      </c>
      <c r="C245" s="131" t="s">
        <v>647</v>
      </c>
      <c r="D245" s="126" t="s">
        <v>5</v>
      </c>
      <c r="E245" s="238"/>
      <c r="F245" s="129" t="s">
        <v>1076</v>
      </c>
      <c r="G245" s="55" t="s">
        <v>72</v>
      </c>
      <c r="H245" s="55" t="s">
        <v>70</v>
      </c>
      <c r="I245" s="230" t="s">
        <v>1054</v>
      </c>
      <c r="J245" s="590" t="s">
        <v>1064</v>
      </c>
      <c r="K245" s="590" t="s">
        <v>1053</v>
      </c>
      <c r="L245" s="230" t="s">
        <v>1055</v>
      </c>
      <c r="M245" s="55">
        <v>5.9779999999999998</v>
      </c>
      <c r="N245" s="130">
        <v>5</v>
      </c>
      <c r="O245" s="239"/>
      <c r="P245" s="239"/>
      <c r="Q245" s="56"/>
      <c r="R245" s="57"/>
      <c r="S245" s="58"/>
      <c r="T245" s="59"/>
      <c r="U245" s="60"/>
      <c r="V245" s="61"/>
      <c r="W245" s="62"/>
      <c r="X245" s="63"/>
      <c r="Y245" s="64"/>
      <c r="Z245" s="65"/>
      <c r="AA245" s="66"/>
      <c r="AB245" s="103"/>
      <c r="AC245" s="103"/>
      <c r="AD245" s="220">
        <f t="shared" si="284"/>
        <v>0</v>
      </c>
      <c r="AE245" s="68">
        <f>N245*AD245</f>
        <v>0</v>
      </c>
      <c r="AF245" s="69"/>
      <c r="AG245" s="69"/>
      <c r="AH245" s="70"/>
      <c r="AI245" s="69"/>
      <c r="AJ245" s="69"/>
      <c r="AK245" s="69"/>
      <c r="AL245" s="495"/>
      <c r="AM245" s="489"/>
      <c r="AN245" s="69">
        <v>154</v>
      </c>
      <c r="AO245" s="70"/>
      <c r="AP245" s="70"/>
      <c r="AQ245" s="70"/>
      <c r="AR245" s="69">
        <v>124</v>
      </c>
      <c r="AS245" s="69"/>
      <c r="AT245" s="493"/>
      <c r="AU245" s="494"/>
      <c r="AV245" s="490">
        <f>IF(OrderFormType="Wholesale",CEILING(AR245*ExchRate,ExchRateRoundUpTo),CEILING(AN245*ExchRate,ExchRateRoundUpTo)/1.22)</f>
        <v>124</v>
      </c>
      <c r="AW245" s="490">
        <f>AV245*(1+AO245+AP245)</f>
        <v>124</v>
      </c>
      <c r="AX245" s="71"/>
      <c r="AY245" s="72"/>
      <c r="AZ245" s="73"/>
      <c r="BA245" s="74"/>
      <c r="BB245" s="75"/>
      <c r="BC245" s="52">
        <f>SUM(AX245:BB245)</f>
        <v>0</v>
      </c>
      <c r="BD245" s="51">
        <f>N245*BC245</f>
        <v>0</v>
      </c>
      <c r="BE245" s="491">
        <f>AV245*(1.05+AO245+AP245)</f>
        <v>130.20000000000002</v>
      </c>
      <c r="BF245" s="248"/>
      <c r="BG245" s="217">
        <f>$N245*BF245</f>
        <v>0</v>
      </c>
      <c r="BH245" s="491">
        <f>$AV245*(1.1+$AO245+$AP245)</f>
        <v>136.4</v>
      </c>
      <c r="BI245" s="103"/>
      <c r="BJ245" s="51">
        <f>N245*BI245</f>
        <v>0</v>
      </c>
      <c r="BK245" s="491">
        <f>AV245*(1.15+AO245+AP245)</f>
        <v>142.6</v>
      </c>
      <c r="BL245" s="103"/>
      <c r="BM245" s="217">
        <f>N245*BL245</f>
        <v>0</v>
      </c>
      <c r="BN245" s="491">
        <f>AV245*(1.2+AO245+AP245)</f>
        <v>148.79999999999998</v>
      </c>
      <c r="BO245" s="392">
        <f>(AD245*AW245)+(BC245*BE245)+(BF245*BH245)+(BI245*BK245)+(BL245*BN245)</f>
        <v>0</v>
      </c>
      <c r="BP245" s="217">
        <f>AD245+BC245+BF245+BI245+BL245</f>
        <v>0</v>
      </c>
      <c r="BQ245" s="51">
        <f>N245*BP245</f>
        <v>0</v>
      </c>
      <c r="BR245" s="77">
        <v>908</v>
      </c>
    </row>
    <row r="246" spans="1:70" ht="12.75" customHeight="1" x14ac:dyDescent="0.15">
      <c r="A246" s="51" t="str">
        <f>"LA3"&amp;REPT(0,4-LEN(BR246))&amp;BR246</f>
        <v>LA30082</v>
      </c>
      <c r="B246" s="131" t="s">
        <v>58</v>
      </c>
      <c r="C246" s="131" t="s">
        <v>648</v>
      </c>
      <c r="D246" s="126" t="s">
        <v>5</v>
      </c>
      <c r="E246" s="238"/>
      <c r="F246" s="55" t="s">
        <v>58</v>
      </c>
      <c r="G246" s="55" t="s">
        <v>72</v>
      </c>
      <c r="H246" s="55" t="s">
        <v>70</v>
      </c>
      <c r="I246" s="230" t="s">
        <v>1054</v>
      </c>
      <c r="J246" s="590" t="s">
        <v>1064</v>
      </c>
      <c r="K246" s="590" t="s">
        <v>1053</v>
      </c>
      <c r="L246" s="230" t="s">
        <v>1055</v>
      </c>
      <c r="M246" s="55">
        <v>5.1334999999999997</v>
      </c>
      <c r="N246" s="130">
        <v>5</v>
      </c>
      <c r="O246" s="239"/>
      <c r="P246" s="239"/>
      <c r="Q246" s="56"/>
      <c r="R246" s="57"/>
      <c r="S246" s="58"/>
      <c r="T246" s="59"/>
      <c r="U246" s="60"/>
      <c r="V246" s="61"/>
      <c r="W246" s="62"/>
      <c r="X246" s="63"/>
      <c r="Y246" s="64"/>
      <c r="Z246" s="65"/>
      <c r="AA246" s="66"/>
      <c r="AB246" s="103"/>
      <c r="AC246" s="103"/>
      <c r="AD246" s="220">
        <f t="shared" si="284"/>
        <v>0</v>
      </c>
      <c r="AE246" s="68">
        <f>N246*AD246</f>
        <v>0</v>
      </c>
      <c r="AF246" s="69"/>
      <c r="AG246" s="69"/>
      <c r="AH246" s="70"/>
      <c r="AI246" s="69"/>
      <c r="AJ246" s="69"/>
      <c r="AK246" s="69"/>
      <c r="AL246" s="495"/>
      <c r="AM246" s="489"/>
      <c r="AN246" s="69">
        <v>149</v>
      </c>
      <c r="AO246" s="70"/>
      <c r="AP246" s="70"/>
      <c r="AQ246" s="70"/>
      <c r="AR246" s="69">
        <v>119</v>
      </c>
      <c r="AS246" s="69"/>
      <c r="AT246" s="493"/>
      <c r="AU246" s="494"/>
      <c r="AV246" s="490">
        <f>IF(OrderFormType="Wholesale",CEILING(AR246*ExchRate,ExchRateRoundUpTo),CEILING(AN246*ExchRate,ExchRateRoundUpTo)/1.22)</f>
        <v>119</v>
      </c>
      <c r="AW246" s="490">
        <f>AV246*(1+AO246+AP246)</f>
        <v>119</v>
      </c>
      <c r="AX246" s="71"/>
      <c r="AY246" s="72"/>
      <c r="AZ246" s="73"/>
      <c r="BA246" s="74"/>
      <c r="BB246" s="75"/>
      <c r="BC246" s="52">
        <f>SUM(AX246:BB246)</f>
        <v>0</v>
      </c>
      <c r="BD246" s="51">
        <f>N246*BC246</f>
        <v>0</v>
      </c>
      <c r="BE246" s="491">
        <f>AV246*(1.05+AO246+AP246)</f>
        <v>124.95</v>
      </c>
      <c r="BF246" s="248"/>
      <c r="BG246" s="217">
        <f>$N246*BF246</f>
        <v>0</v>
      </c>
      <c r="BH246" s="491">
        <f>$AV246*(1.1+$AO246+$AP246)</f>
        <v>130.9</v>
      </c>
      <c r="BI246" s="103"/>
      <c r="BJ246" s="51">
        <f>N246*BI246</f>
        <v>0</v>
      </c>
      <c r="BK246" s="491">
        <f>AV246*(1.15+AO246+AP246)</f>
        <v>136.85</v>
      </c>
      <c r="BL246" s="103"/>
      <c r="BM246" s="217">
        <f>N246*BL246</f>
        <v>0</v>
      </c>
      <c r="BN246" s="491">
        <f>AV246*(1.2+AO246+AP246)</f>
        <v>142.79999999999998</v>
      </c>
      <c r="BO246" s="392">
        <f>(AD246*AW246)+(BC246*BE246)+(BF246*BH246)+(BI246*BK246)+(BL246*BN246)</f>
        <v>0</v>
      </c>
      <c r="BP246" s="217">
        <f>AD246+BC246+BF246+BI246+BL246</f>
        <v>0</v>
      </c>
      <c r="BQ246" s="51">
        <f>N246*BP246</f>
        <v>0</v>
      </c>
      <c r="BR246" s="77">
        <v>82</v>
      </c>
    </row>
    <row r="247" spans="1:70" ht="17" x14ac:dyDescent="0.2">
      <c r="A247" s="127"/>
      <c r="B247" s="127"/>
      <c r="C247" s="292" t="s">
        <v>550</v>
      </c>
      <c r="D247" s="127"/>
      <c r="E247" s="235"/>
      <c r="F247" s="127"/>
      <c r="G247" s="127"/>
      <c r="H247" s="127"/>
      <c r="I247" s="235"/>
      <c r="J247" s="235"/>
      <c r="K247" s="235"/>
      <c r="L247" s="235"/>
      <c r="M247" s="127"/>
      <c r="N247" s="127"/>
      <c r="O247" s="235"/>
      <c r="P247" s="235"/>
      <c r="Q247" s="190"/>
      <c r="R247" s="190"/>
      <c r="S247" s="190"/>
      <c r="T247" s="190"/>
      <c r="U247" s="190"/>
      <c r="V247" s="190"/>
      <c r="W247" s="190"/>
      <c r="X247" s="190"/>
      <c r="Y247" s="190"/>
      <c r="Z247" s="190"/>
      <c r="AA247" s="190"/>
      <c r="AB247" s="236"/>
      <c r="AC247" s="236"/>
      <c r="AD247" s="127"/>
      <c r="AE247" s="127"/>
      <c r="AF247" s="127"/>
      <c r="AG247" s="127"/>
      <c r="AH247" s="127"/>
      <c r="AI247" s="127"/>
      <c r="AJ247" s="127"/>
      <c r="AK247" s="127"/>
      <c r="AL247" s="127"/>
      <c r="AM247" s="127"/>
      <c r="AN247" s="127"/>
      <c r="AO247" s="127"/>
      <c r="AP247" s="127"/>
      <c r="AQ247" s="127"/>
      <c r="AR247" s="235"/>
      <c r="AS247" s="235"/>
      <c r="AT247" s="235"/>
      <c r="AU247" s="235"/>
      <c r="AV247" s="235"/>
      <c r="AW247" s="235"/>
      <c r="AX247" s="236"/>
      <c r="AY247" s="236"/>
      <c r="AZ247" s="236"/>
      <c r="BA247" s="236"/>
      <c r="BB247" s="236"/>
      <c r="BC247" s="235"/>
      <c r="BD247" s="235"/>
      <c r="BE247" s="235"/>
      <c r="BF247" s="235"/>
      <c r="BG247" s="235"/>
      <c r="BH247" s="236"/>
      <c r="BI247" s="235"/>
      <c r="BJ247" s="235"/>
      <c r="BK247" s="235"/>
      <c r="BL247" s="235"/>
      <c r="BM247" s="235"/>
      <c r="BN247" s="235"/>
      <c r="BO247" s="235"/>
      <c r="BP247" s="235"/>
      <c r="BQ247" s="127"/>
      <c r="BR247" s="128"/>
    </row>
    <row r="248" spans="1:70" ht="12.75" customHeight="1" x14ac:dyDescent="0.15">
      <c r="A248" s="51" t="str">
        <f t="shared" ref="A248:A256" si="311">"LA3"&amp;REPT(0,4-LEN(BR248))&amp;BR248</f>
        <v>LA30043</v>
      </c>
      <c r="B248" s="131" t="s">
        <v>550</v>
      </c>
      <c r="C248" s="54" t="s">
        <v>551</v>
      </c>
      <c r="D248" s="126" t="s">
        <v>5</v>
      </c>
      <c r="E248" s="238"/>
      <c r="F248" s="55" t="s">
        <v>57</v>
      </c>
      <c r="G248" s="55" t="s">
        <v>72</v>
      </c>
      <c r="H248" s="55" t="s">
        <v>70</v>
      </c>
      <c r="I248" s="230" t="s">
        <v>1054</v>
      </c>
      <c r="J248" s="590" t="s">
        <v>1064</v>
      </c>
      <c r="K248" s="590" t="s">
        <v>1053</v>
      </c>
      <c r="L248" s="230" t="s">
        <v>1055</v>
      </c>
      <c r="M248" s="55">
        <v>7.8739999999999997</v>
      </c>
      <c r="N248" s="51">
        <v>8</v>
      </c>
      <c r="O248" s="217"/>
      <c r="P248" s="217"/>
      <c r="Q248" s="56"/>
      <c r="R248" s="57"/>
      <c r="S248" s="58"/>
      <c r="T248" s="59"/>
      <c r="U248" s="60"/>
      <c r="V248" s="61"/>
      <c r="W248" s="62"/>
      <c r="X248" s="63"/>
      <c r="Y248" s="64"/>
      <c r="Z248" s="65"/>
      <c r="AA248" s="66"/>
      <c r="AB248" s="103"/>
      <c r="AC248" s="103"/>
      <c r="AD248" s="220">
        <f t="shared" si="284"/>
        <v>0</v>
      </c>
      <c r="AE248" s="68">
        <f t="shared" ref="AE248:AE256" si="312">N248*AD248</f>
        <v>0</v>
      </c>
      <c r="AF248" s="69"/>
      <c r="AG248" s="69"/>
      <c r="AH248" s="70"/>
      <c r="AI248" s="69"/>
      <c r="AJ248" s="69"/>
      <c r="AK248" s="69"/>
      <c r="AL248" s="495"/>
      <c r="AM248" s="489"/>
      <c r="AN248" s="69">
        <v>159</v>
      </c>
      <c r="AO248" s="70"/>
      <c r="AP248" s="70"/>
      <c r="AQ248" s="70"/>
      <c r="AR248" s="69">
        <v>129</v>
      </c>
      <c r="AS248" s="69"/>
      <c r="AT248" s="493"/>
      <c r="AU248" s="494"/>
      <c r="AV248" s="490">
        <f t="shared" ref="AV248:AV256" si="313">IF(OrderFormType="Wholesale",CEILING(AR248*ExchRate,ExchRateRoundUpTo),CEILING(AN248*ExchRate,ExchRateRoundUpTo)/1.22)</f>
        <v>129</v>
      </c>
      <c r="AW248" s="490">
        <f t="shared" ref="AW248:AW256" si="314">AV248*(1+AO248+AP248)</f>
        <v>129</v>
      </c>
      <c r="AX248" s="71"/>
      <c r="AY248" s="72"/>
      <c r="AZ248" s="73"/>
      <c r="BA248" s="74"/>
      <c r="BB248" s="75"/>
      <c r="BC248" s="52">
        <f t="shared" ref="BC248:BC256" si="315">SUM(AX248:BB248)</f>
        <v>0</v>
      </c>
      <c r="BD248" s="51">
        <f t="shared" ref="BD248:BD256" si="316">N248*BC248</f>
        <v>0</v>
      </c>
      <c r="BE248" s="491">
        <f t="shared" ref="BE248:BE256" si="317">AV248*(1.05+AO248+AP248)</f>
        <v>135.45000000000002</v>
      </c>
      <c r="BF248" s="248"/>
      <c r="BG248" s="217">
        <f t="shared" ref="BG248:BG256" si="318">$N248*BF248</f>
        <v>0</v>
      </c>
      <c r="BH248" s="491">
        <f t="shared" ref="BH248:BH256" si="319">$AV248*(1.1+$AO248+$AP248)</f>
        <v>141.9</v>
      </c>
      <c r="BI248" s="103"/>
      <c r="BJ248" s="51">
        <f t="shared" ref="BJ248:BJ256" si="320">N248*BI248</f>
        <v>0</v>
      </c>
      <c r="BK248" s="491">
        <f t="shared" ref="BK248:BK256" si="321">AV248*(1.15+AO248+AP248)</f>
        <v>148.35</v>
      </c>
      <c r="BL248" s="103"/>
      <c r="BM248" s="217">
        <f t="shared" ref="BM248:BM256" si="322">N248*BL248</f>
        <v>0</v>
      </c>
      <c r="BN248" s="491">
        <f t="shared" ref="BN248:BN256" si="323">AV248*(1.2+AO248+AP248)</f>
        <v>154.79999999999998</v>
      </c>
      <c r="BO248" s="392">
        <f t="shared" ref="BO248:BO256" si="324">(AD248*AW248)+(BC248*BE248)+(BF248*BH248)+(BI248*BK248)+(BL248*BN248)</f>
        <v>0</v>
      </c>
      <c r="BP248" s="217">
        <f t="shared" ref="BP248:BP256" si="325">AD248+BC248+BF248+BI248+BL248</f>
        <v>0</v>
      </c>
      <c r="BQ248" s="51">
        <f t="shared" ref="BQ248:BQ256" si="326">N248*BP248</f>
        <v>0</v>
      </c>
      <c r="BR248" s="77">
        <v>43</v>
      </c>
    </row>
    <row r="249" spans="1:70" ht="12.75" customHeight="1" x14ac:dyDescent="0.15">
      <c r="A249" s="51" t="str">
        <f t="shared" si="311"/>
        <v>LA30044</v>
      </c>
      <c r="B249" s="131" t="s">
        <v>550</v>
      </c>
      <c r="C249" s="54" t="s">
        <v>552</v>
      </c>
      <c r="D249" s="126" t="s">
        <v>5</v>
      </c>
      <c r="E249" s="238"/>
      <c r="F249" s="55" t="s">
        <v>57</v>
      </c>
      <c r="G249" s="55" t="s">
        <v>72</v>
      </c>
      <c r="H249" s="55" t="s">
        <v>70</v>
      </c>
      <c r="I249" s="230" t="s">
        <v>1054</v>
      </c>
      <c r="J249" s="590" t="s">
        <v>1064</v>
      </c>
      <c r="K249" s="590" t="s">
        <v>1053</v>
      </c>
      <c r="L249" s="230" t="s">
        <v>1055</v>
      </c>
      <c r="M249" s="55">
        <v>8.2629999999999999</v>
      </c>
      <c r="N249" s="51">
        <v>5</v>
      </c>
      <c r="O249" s="217"/>
      <c r="P249" s="217"/>
      <c r="Q249" s="56"/>
      <c r="R249" s="57"/>
      <c r="S249" s="58"/>
      <c r="T249" s="59"/>
      <c r="U249" s="60"/>
      <c r="V249" s="61"/>
      <c r="W249" s="62"/>
      <c r="X249" s="63"/>
      <c r="Y249" s="64"/>
      <c r="Z249" s="65"/>
      <c r="AA249" s="66"/>
      <c r="AB249" s="103"/>
      <c r="AC249" s="103"/>
      <c r="AD249" s="220">
        <f t="shared" si="284"/>
        <v>0</v>
      </c>
      <c r="AE249" s="68">
        <f t="shared" si="312"/>
        <v>0</v>
      </c>
      <c r="AF249" s="69"/>
      <c r="AG249" s="69"/>
      <c r="AH249" s="70"/>
      <c r="AI249" s="69"/>
      <c r="AJ249" s="69"/>
      <c r="AK249" s="69"/>
      <c r="AL249" s="495"/>
      <c r="AM249" s="489"/>
      <c r="AN249" s="69">
        <v>159</v>
      </c>
      <c r="AO249" s="70"/>
      <c r="AP249" s="70"/>
      <c r="AQ249" s="70"/>
      <c r="AR249" s="69">
        <v>129</v>
      </c>
      <c r="AS249" s="69"/>
      <c r="AT249" s="493"/>
      <c r="AU249" s="494"/>
      <c r="AV249" s="490">
        <f t="shared" si="313"/>
        <v>129</v>
      </c>
      <c r="AW249" s="490">
        <f t="shared" si="314"/>
        <v>129</v>
      </c>
      <c r="AX249" s="71"/>
      <c r="AY249" s="72"/>
      <c r="AZ249" s="73"/>
      <c r="BA249" s="74"/>
      <c r="BB249" s="75"/>
      <c r="BC249" s="52">
        <f t="shared" si="315"/>
        <v>0</v>
      </c>
      <c r="BD249" s="51">
        <f t="shared" si="316"/>
        <v>0</v>
      </c>
      <c r="BE249" s="491">
        <f t="shared" si="317"/>
        <v>135.45000000000002</v>
      </c>
      <c r="BF249" s="248"/>
      <c r="BG249" s="217">
        <f t="shared" si="318"/>
        <v>0</v>
      </c>
      <c r="BH249" s="491">
        <f t="shared" si="319"/>
        <v>141.9</v>
      </c>
      <c r="BI249" s="103"/>
      <c r="BJ249" s="51">
        <f t="shared" si="320"/>
        <v>0</v>
      </c>
      <c r="BK249" s="491">
        <f t="shared" si="321"/>
        <v>148.35</v>
      </c>
      <c r="BL249" s="103"/>
      <c r="BM249" s="217">
        <f t="shared" si="322"/>
        <v>0</v>
      </c>
      <c r="BN249" s="491">
        <f t="shared" si="323"/>
        <v>154.79999999999998</v>
      </c>
      <c r="BO249" s="392">
        <f t="shared" si="324"/>
        <v>0</v>
      </c>
      <c r="BP249" s="217">
        <f t="shared" si="325"/>
        <v>0</v>
      </c>
      <c r="BQ249" s="51">
        <f t="shared" si="326"/>
        <v>0</v>
      </c>
      <c r="BR249" s="77">
        <v>44</v>
      </c>
    </row>
    <row r="250" spans="1:70" ht="12.75" customHeight="1" x14ac:dyDescent="0.15">
      <c r="A250" s="51" t="str">
        <f t="shared" si="311"/>
        <v>LA30045</v>
      </c>
      <c r="B250" s="131" t="s">
        <v>550</v>
      </c>
      <c r="C250" s="54" t="s">
        <v>553</v>
      </c>
      <c r="D250" s="126" t="s">
        <v>5</v>
      </c>
      <c r="E250" s="238"/>
      <c r="F250" s="55" t="s">
        <v>57</v>
      </c>
      <c r="G250" s="55" t="s">
        <v>72</v>
      </c>
      <c r="H250" s="55" t="s">
        <v>70</v>
      </c>
      <c r="I250" s="230" t="s">
        <v>1054</v>
      </c>
      <c r="J250" s="590" t="s">
        <v>1064</v>
      </c>
      <c r="K250" s="590" t="s">
        <v>1053</v>
      </c>
      <c r="L250" s="230" t="s">
        <v>1055</v>
      </c>
      <c r="M250" s="55">
        <v>7.8529999999999998</v>
      </c>
      <c r="N250" s="51">
        <v>5</v>
      </c>
      <c r="O250" s="217"/>
      <c r="P250" s="217"/>
      <c r="Q250" s="56"/>
      <c r="R250" s="57"/>
      <c r="S250" s="58"/>
      <c r="T250" s="59"/>
      <c r="U250" s="60"/>
      <c r="V250" s="61"/>
      <c r="W250" s="62"/>
      <c r="X250" s="63"/>
      <c r="Y250" s="64"/>
      <c r="Z250" s="65"/>
      <c r="AA250" s="66"/>
      <c r="AB250" s="103"/>
      <c r="AC250" s="103"/>
      <c r="AD250" s="220">
        <f t="shared" si="284"/>
        <v>0</v>
      </c>
      <c r="AE250" s="68">
        <f t="shared" si="312"/>
        <v>0</v>
      </c>
      <c r="AF250" s="69"/>
      <c r="AG250" s="69"/>
      <c r="AH250" s="70"/>
      <c r="AI250" s="69"/>
      <c r="AJ250" s="69"/>
      <c r="AK250" s="69"/>
      <c r="AL250" s="495"/>
      <c r="AM250" s="489"/>
      <c r="AN250" s="69">
        <v>159</v>
      </c>
      <c r="AO250" s="70"/>
      <c r="AP250" s="70"/>
      <c r="AQ250" s="70"/>
      <c r="AR250" s="69">
        <v>129</v>
      </c>
      <c r="AS250" s="69"/>
      <c r="AT250" s="493"/>
      <c r="AU250" s="494"/>
      <c r="AV250" s="490">
        <f t="shared" si="313"/>
        <v>129</v>
      </c>
      <c r="AW250" s="490">
        <f t="shared" si="314"/>
        <v>129</v>
      </c>
      <c r="AX250" s="71"/>
      <c r="AY250" s="72"/>
      <c r="AZ250" s="73"/>
      <c r="BA250" s="74"/>
      <c r="BB250" s="75"/>
      <c r="BC250" s="52">
        <f t="shared" si="315"/>
        <v>0</v>
      </c>
      <c r="BD250" s="51">
        <f t="shared" si="316"/>
        <v>0</v>
      </c>
      <c r="BE250" s="491">
        <f t="shared" si="317"/>
        <v>135.45000000000002</v>
      </c>
      <c r="BF250" s="248"/>
      <c r="BG250" s="217">
        <f t="shared" si="318"/>
        <v>0</v>
      </c>
      <c r="BH250" s="491">
        <f t="shared" si="319"/>
        <v>141.9</v>
      </c>
      <c r="BI250" s="103"/>
      <c r="BJ250" s="51">
        <f t="shared" si="320"/>
        <v>0</v>
      </c>
      <c r="BK250" s="491">
        <f t="shared" si="321"/>
        <v>148.35</v>
      </c>
      <c r="BL250" s="103"/>
      <c r="BM250" s="217">
        <f t="shared" si="322"/>
        <v>0</v>
      </c>
      <c r="BN250" s="491">
        <f t="shared" si="323"/>
        <v>154.79999999999998</v>
      </c>
      <c r="BO250" s="392">
        <f t="shared" si="324"/>
        <v>0</v>
      </c>
      <c r="BP250" s="217">
        <f t="shared" si="325"/>
        <v>0</v>
      </c>
      <c r="BQ250" s="51">
        <f t="shared" si="326"/>
        <v>0</v>
      </c>
      <c r="BR250" s="77">
        <v>45</v>
      </c>
    </row>
    <row r="251" spans="1:70" ht="12.75" customHeight="1" x14ac:dyDescent="0.15">
      <c r="A251" s="51" t="str">
        <f t="shared" si="311"/>
        <v>LA30046</v>
      </c>
      <c r="B251" s="131" t="s">
        <v>550</v>
      </c>
      <c r="C251" s="54" t="s">
        <v>554</v>
      </c>
      <c r="D251" s="126" t="s">
        <v>5</v>
      </c>
      <c r="E251" s="238"/>
      <c r="F251" s="55" t="s">
        <v>57</v>
      </c>
      <c r="G251" s="55" t="s">
        <v>72</v>
      </c>
      <c r="H251" s="55" t="s">
        <v>70</v>
      </c>
      <c r="I251" s="230" t="s">
        <v>1054</v>
      </c>
      <c r="J251" s="590" t="s">
        <v>1064</v>
      </c>
      <c r="K251" s="590" t="s">
        <v>1053</v>
      </c>
      <c r="L251" s="230" t="s">
        <v>1055</v>
      </c>
      <c r="M251" s="55">
        <v>8.1199999999999992</v>
      </c>
      <c r="N251" s="51">
        <v>5</v>
      </c>
      <c r="O251" s="217"/>
      <c r="P251" s="217"/>
      <c r="Q251" s="56"/>
      <c r="R251" s="57"/>
      <c r="S251" s="58"/>
      <c r="T251" s="59"/>
      <c r="U251" s="60"/>
      <c r="V251" s="61"/>
      <c r="W251" s="62"/>
      <c r="X251" s="63"/>
      <c r="Y251" s="64"/>
      <c r="Z251" s="65"/>
      <c r="AA251" s="66"/>
      <c r="AB251" s="103"/>
      <c r="AC251" s="103"/>
      <c r="AD251" s="220">
        <f t="shared" si="284"/>
        <v>0</v>
      </c>
      <c r="AE251" s="68">
        <f t="shared" si="312"/>
        <v>0</v>
      </c>
      <c r="AF251" s="69"/>
      <c r="AG251" s="69"/>
      <c r="AH251" s="70"/>
      <c r="AI251" s="69"/>
      <c r="AJ251" s="69"/>
      <c r="AK251" s="69"/>
      <c r="AL251" s="495"/>
      <c r="AM251" s="489"/>
      <c r="AN251" s="69">
        <v>159</v>
      </c>
      <c r="AO251" s="70"/>
      <c r="AP251" s="70"/>
      <c r="AQ251" s="70"/>
      <c r="AR251" s="69">
        <v>129</v>
      </c>
      <c r="AS251" s="69"/>
      <c r="AT251" s="493"/>
      <c r="AU251" s="494"/>
      <c r="AV251" s="490">
        <f t="shared" si="313"/>
        <v>129</v>
      </c>
      <c r="AW251" s="490">
        <f t="shared" si="314"/>
        <v>129</v>
      </c>
      <c r="AX251" s="71"/>
      <c r="AY251" s="72"/>
      <c r="AZ251" s="73"/>
      <c r="BA251" s="74"/>
      <c r="BB251" s="75"/>
      <c r="BC251" s="52">
        <f t="shared" si="315"/>
        <v>0</v>
      </c>
      <c r="BD251" s="51">
        <f t="shared" si="316"/>
        <v>0</v>
      </c>
      <c r="BE251" s="491">
        <f t="shared" si="317"/>
        <v>135.45000000000002</v>
      </c>
      <c r="BF251" s="248"/>
      <c r="BG251" s="217">
        <f t="shared" si="318"/>
        <v>0</v>
      </c>
      <c r="BH251" s="491">
        <f t="shared" si="319"/>
        <v>141.9</v>
      </c>
      <c r="BI251" s="103"/>
      <c r="BJ251" s="51">
        <f t="shared" si="320"/>
        <v>0</v>
      </c>
      <c r="BK251" s="491">
        <f t="shared" si="321"/>
        <v>148.35</v>
      </c>
      <c r="BL251" s="103"/>
      <c r="BM251" s="217">
        <f t="shared" si="322"/>
        <v>0</v>
      </c>
      <c r="BN251" s="491">
        <f t="shared" si="323"/>
        <v>154.79999999999998</v>
      </c>
      <c r="BO251" s="392">
        <f t="shared" si="324"/>
        <v>0</v>
      </c>
      <c r="BP251" s="217">
        <f t="shared" si="325"/>
        <v>0</v>
      </c>
      <c r="BQ251" s="51">
        <f t="shared" si="326"/>
        <v>0</v>
      </c>
      <c r="BR251" s="77">
        <v>46</v>
      </c>
    </row>
    <row r="252" spans="1:70" ht="12.75" customHeight="1" x14ac:dyDescent="0.15">
      <c r="A252" s="51" t="str">
        <f t="shared" si="311"/>
        <v>LA30047</v>
      </c>
      <c r="B252" s="131" t="s">
        <v>550</v>
      </c>
      <c r="C252" s="54" t="s">
        <v>555</v>
      </c>
      <c r="D252" s="126" t="s">
        <v>5</v>
      </c>
      <c r="E252" s="238"/>
      <c r="F252" s="55" t="s">
        <v>57</v>
      </c>
      <c r="G252" s="55" t="s">
        <v>72</v>
      </c>
      <c r="H252" s="55" t="s">
        <v>70</v>
      </c>
      <c r="I252" s="230" t="s">
        <v>1054</v>
      </c>
      <c r="J252" s="590" t="s">
        <v>1064</v>
      </c>
      <c r="K252" s="590" t="s">
        <v>1053</v>
      </c>
      <c r="L252" s="230" t="s">
        <v>1055</v>
      </c>
      <c r="M252" s="55">
        <v>8.8339999999999996</v>
      </c>
      <c r="N252" s="51">
        <v>5</v>
      </c>
      <c r="O252" s="217"/>
      <c r="P252" s="217"/>
      <c r="Q252" s="56"/>
      <c r="R252" s="57"/>
      <c r="S252" s="58"/>
      <c r="T252" s="59"/>
      <c r="U252" s="60"/>
      <c r="V252" s="61"/>
      <c r="W252" s="62"/>
      <c r="X252" s="63"/>
      <c r="Y252" s="64"/>
      <c r="Z252" s="65"/>
      <c r="AA252" s="66"/>
      <c r="AB252" s="103"/>
      <c r="AC252" s="103"/>
      <c r="AD252" s="220">
        <f t="shared" si="284"/>
        <v>0</v>
      </c>
      <c r="AE252" s="68">
        <f t="shared" si="312"/>
        <v>0</v>
      </c>
      <c r="AF252" s="69"/>
      <c r="AG252" s="69"/>
      <c r="AH252" s="70"/>
      <c r="AI252" s="69"/>
      <c r="AJ252" s="69"/>
      <c r="AK252" s="69"/>
      <c r="AL252" s="495"/>
      <c r="AM252" s="489"/>
      <c r="AN252" s="69">
        <v>164</v>
      </c>
      <c r="AO252" s="70"/>
      <c r="AP252" s="70"/>
      <c r="AQ252" s="70"/>
      <c r="AR252" s="69">
        <v>134</v>
      </c>
      <c r="AS252" s="69"/>
      <c r="AT252" s="493"/>
      <c r="AU252" s="494"/>
      <c r="AV252" s="490">
        <f t="shared" si="313"/>
        <v>134</v>
      </c>
      <c r="AW252" s="490">
        <f t="shared" si="314"/>
        <v>134</v>
      </c>
      <c r="AX252" s="71"/>
      <c r="AY252" s="72"/>
      <c r="AZ252" s="73"/>
      <c r="BA252" s="74"/>
      <c r="BB252" s="75"/>
      <c r="BC252" s="52">
        <f t="shared" si="315"/>
        <v>0</v>
      </c>
      <c r="BD252" s="51">
        <f t="shared" si="316"/>
        <v>0</v>
      </c>
      <c r="BE252" s="491">
        <f t="shared" si="317"/>
        <v>140.70000000000002</v>
      </c>
      <c r="BF252" s="248"/>
      <c r="BG252" s="217">
        <f t="shared" si="318"/>
        <v>0</v>
      </c>
      <c r="BH252" s="491">
        <f t="shared" si="319"/>
        <v>147.4</v>
      </c>
      <c r="BI252" s="103"/>
      <c r="BJ252" s="51">
        <f t="shared" si="320"/>
        <v>0</v>
      </c>
      <c r="BK252" s="491">
        <f t="shared" si="321"/>
        <v>154.1</v>
      </c>
      <c r="BL252" s="103"/>
      <c r="BM252" s="217">
        <f t="shared" si="322"/>
        <v>0</v>
      </c>
      <c r="BN252" s="491">
        <f t="shared" si="323"/>
        <v>160.79999999999998</v>
      </c>
      <c r="BO252" s="392">
        <f t="shared" si="324"/>
        <v>0</v>
      </c>
      <c r="BP252" s="217">
        <f t="shared" si="325"/>
        <v>0</v>
      </c>
      <c r="BQ252" s="51">
        <f t="shared" si="326"/>
        <v>0</v>
      </c>
      <c r="BR252" s="77">
        <v>47</v>
      </c>
    </row>
    <row r="253" spans="1:70" ht="12.75" customHeight="1" x14ac:dyDescent="0.15">
      <c r="A253" s="51" t="str">
        <f t="shared" si="311"/>
        <v>LA30048</v>
      </c>
      <c r="B253" s="131" t="s">
        <v>550</v>
      </c>
      <c r="C253" s="54" t="s">
        <v>556</v>
      </c>
      <c r="D253" s="126" t="s">
        <v>5</v>
      </c>
      <c r="E253" s="238"/>
      <c r="F253" s="55" t="s">
        <v>57</v>
      </c>
      <c r="G253" s="55" t="s">
        <v>83</v>
      </c>
      <c r="H253" s="55" t="s">
        <v>70</v>
      </c>
      <c r="I253" s="230" t="s">
        <v>1054</v>
      </c>
      <c r="J253" s="590" t="s">
        <v>1064</v>
      </c>
      <c r="K253" s="590" t="s">
        <v>1053</v>
      </c>
      <c r="L253" s="230" t="s">
        <v>1055</v>
      </c>
      <c r="M253" s="55">
        <v>9.6229999999999993</v>
      </c>
      <c r="N253" s="51">
        <v>3</v>
      </c>
      <c r="O253" s="217"/>
      <c r="P253" s="217"/>
      <c r="Q253" s="56"/>
      <c r="R253" s="57"/>
      <c r="S253" s="58"/>
      <c r="T253" s="59"/>
      <c r="U253" s="60"/>
      <c r="V253" s="61"/>
      <c r="W253" s="62"/>
      <c r="X253" s="63"/>
      <c r="Y253" s="64"/>
      <c r="Z253" s="65"/>
      <c r="AA253" s="66"/>
      <c r="AB253" s="103"/>
      <c r="AC253" s="103"/>
      <c r="AD253" s="220">
        <f t="shared" si="284"/>
        <v>0</v>
      </c>
      <c r="AE253" s="68">
        <f t="shared" si="312"/>
        <v>0</v>
      </c>
      <c r="AF253" s="69"/>
      <c r="AG253" s="69"/>
      <c r="AH253" s="70"/>
      <c r="AI253" s="69"/>
      <c r="AJ253" s="69"/>
      <c r="AK253" s="69"/>
      <c r="AL253" s="495"/>
      <c r="AM253" s="489"/>
      <c r="AN253" s="69">
        <v>164</v>
      </c>
      <c r="AO253" s="70"/>
      <c r="AP253" s="70"/>
      <c r="AQ253" s="70"/>
      <c r="AR253" s="69">
        <v>134</v>
      </c>
      <c r="AS253" s="69"/>
      <c r="AT253" s="493"/>
      <c r="AU253" s="494"/>
      <c r="AV253" s="490">
        <f t="shared" si="313"/>
        <v>134</v>
      </c>
      <c r="AW253" s="490">
        <f t="shared" si="314"/>
        <v>134</v>
      </c>
      <c r="AX253" s="71"/>
      <c r="AY253" s="72"/>
      <c r="AZ253" s="73"/>
      <c r="BA253" s="74"/>
      <c r="BB253" s="75"/>
      <c r="BC253" s="52">
        <f t="shared" si="315"/>
        <v>0</v>
      </c>
      <c r="BD253" s="51">
        <f t="shared" si="316"/>
        <v>0</v>
      </c>
      <c r="BE253" s="491">
        <f t="shared" si="317"/>
        <v>140.70000000000002</v>
      </c>
      <c r="BF253" s="248"/>
      <c r="BG253" s="217">
        <f t="shared" si="318"/>
        <v>0</v>
      </c>
      <c r="BH253" s="491">
        <f t="shared" si="319"/>
        <v>147.4</v>
      </c>
      <c r="BI253" s="103"/>
      <c r="BJ253" s="51">
        <f t="shared" si="320"/>
        <v>0</v>
      </c>
      <c r="BK253" s="491">
        <f t="shared" si="321"/>
        <v>154.1</v>
      </c>
      <c r="BL253" s="103"/>
      <c r="BM253" s="217">
        <f t="shared" si="322"/>
        <v>0</v>
      </c>
      <c r="BN253" s="491">
        <f t="shared" si="323"/>
        <v>160.79999999999998</v>
      </c>
      <c r="BO253" s="392">
        <f t="shared" si="324"/>
        <v>0</v>
      </c>
      <c r="BP253" s="217">
        <f t="shared" si="325"/>
        <v>0</v>
      </c>
      <c r="BQ253" s="51">
        <f t="shared" si="326"/>
        <v>0</v>
      </c>
      <c r="BR253" s="77">
        <v>48</v>
      </c>
    </row>
    <row r="254" spans="1:70" ht="12.75" customHeight="1" x14ac:dyDescent="0.15">
      <c r="A254" s="51" t="str">
        <f t="shared" si="311"/>
        <v>LA30049</v>
      </c>
      <c r="B254" s="131" t="s">
        <v>550</v>
      </c>
      <c r="C254" s="54" t="s">
        <v>557</v>
      </c>
      <c r="D254" s="126" t="s">
        <v>5</v>
      </c>
      <c r="E254" s="238"/>
      <c r="F254" s="55" t="s">
        <v>57</v>
      </c>
      <c r="G254" s="55" t="s">
        <v>83</v>
      </c>
      <c r="H254" s="55" t="s">
        <v>70</v>
      </c>
      <c r="I254" s="230" t="s">
        <v>1054</v>
      </c>
      <c r="J254" s="590" t="s">
        <v>1064</v>
      </c>
      <c r="K254" s="590" t="s">
        <v>1053</v>
      </c>
      <c r="L254" s="230" t="s">
        <v>1055</v>
      </c>
      <c r="M254" s="55">
        <v>6.12</v>
      </c>
      <c r="N254" s="51">
        <v>2</v>
      </c>
      <c r="O254" s="217"/>
      <c r="P254" s="217"/>
      <c r="Q254" s="56"/>
      <c r="R254" s="57"/>
      <c r="S254" s="58"/>
      <c r="T254" s="59"/>
      <c r="U254" s="60"/>
      <c r="V254" s="61"/>
      <c r="W254" s="62"/>
      <c r="X254" s="63"/>
      <c r="Y254" s="64"/>
      <c r="Z254" s="65"/>
      <c r="AA254" s="66"/>
      <c r="AB254" s="103"/>
      <c r="AC254" s="103"/>
      <c r="AD254" s="220">
        <f t="shared" si="284"/>
        <v>0</v>
      </c>
      <c r="AE254" s="68">
        <f t="shared" si="312"/>
        <v>0</v>
      </c>
      <c r="AF254" s="69"/>
      <c r="AG254" s="69"/>
      <c r="AH254" s="70"/>
      <c r="AI254" s="69"/>
      <c r="AJ254" s="69"/>
      <c r="AK254" s="69"/>
      <c r="AL254" s="495"/>
      <c r="AM254" s="489"/>
      <c r="AN254" s="69">
        <v>149</v>
      </c>
      <c r="AO254" s="70"/>
      <c r="AP254" s="70"/>
      <c r="AQ254" s="70"/>
      <c r="AR254" s="69">
        <v>119</v>
      </c>
      <c r="AS254" s="69"/>
      <c r="AT254" s="493"/>
      <c r="AU254" s="494"/>
      <c r="AV254" s="490">
        <f t="shared" si="313"/>
        <v>119</v>
      </c>
      <c r="AW254" s="490">
        <f t="shared" si="314"/>
        <v>119</v>
      </c>
      <c r="AX254" s="71"/>
      <c r="AY254" s="72"/>
      <c r="AZ254" s="73"/>
      <c r="BA254" s="74"/>
      <c r="BB254" s="75"/>
      <c r="BC254" s="52">
        <f t="shared" si="315"/>
        <v>0</v>
      </c>
      <c r="BD254" s="51">
        <f t="shared" si="316"/>
        <v>0</v>
      </c>
      <c r="BE254" s="491">
        <f t="shared" si="317"/>
        <v>124.95</v>
      </c>
      <c r="BF254" s="248"/>
      <c r="BG254" s="217">
        <f t="shared" si="318"/>
        <v>0</v>
      </c>
      <c r="BH254" s="491">
        <f t="shared" si="319"/>
        <v>130.9</v>
      </c>
      <c r="BI254" s="103"/>
      <c r="BJ254" s="51">
        <f t="shared" si="320"/>
        <v>0</v>
      </c>
      <c r="BK254" s="491">
        <f t="shared" si="321"/>
        <v>136.85</v>
      </c>
      <c r="BL254" s="103"/>
      <c r="BM254" s="217">
        <f t="shared" si="322"/>
        <v>0</v>
      </c>
      <c r="BN254" s="491">
        <f t="shared" si="323"/>
        <v>142.79999999999998</v>
      </c>
      <c r="BO254" s="392">
        <f t="shared" si="324"/>
        <v>0</v>
      </c>
      <c r="BP254" s="217">
        <f t="shared" si="325"/>
        <v>0</v>
      </c>
      <c r="BQ254" s="51">
        <f t="shared" si="326"/>
        <v>0</v>
      </c>
      <c r="BR254" s="77">
        <v>49</v>
      </c>
    </row>
    <row r="255" spans="1:70" ht="12.75" customHeight="1" x14ac:dyDescent="0.15">
      <c r="A255" s="51" t="str">
        <f t="shared" si="311"/>
        <v>LA30050</v>
      </c>
      <c r="B255" s="131" t="s">
        <v>550</v>
      </c>
      <c r="C255" s="54" t="s">
        <v>558</v>
      </c>
      <c r="D255" s="126" t="s">
        <v>5</v>
      </c>
      <c r="E255" s="238"/>
      <c r="F255" s="55" t="s">
        <v>57</v>
      </c>
      <c r="G255" s="55" t="s">
        <v>95</v>
      </c>
      <c r="H255" s="55" t="s">
        <v>70</v>
      </c>
      <c r="I255" s="230" t="s">
        <v>1054</v>
      </c>
      <c r="J255" s="590" t="s">
        <v>1064</v>
      </c>
      <c r="K255" s="590" t="s">
        <v>1053</v>
      </c>
      <c r="L255" s="230" t="s">
        <v>1055</v>
      </c>
      <c r="M255" s="55">
        <v>2.8</v>
      </c>
      <c r="N255" s="51">
        <v>1</v>
      </c>
      <c r="O255" s="217"/>
      <c r="P255" s="217"/>
      <c r="Q255" s="56"/>
      <c r="R255" s="57"/>
      <c r="S255" s="58"/>
      <c r="T255" s="59"/>
      <c r="U255" s="60"/>
      <c r="V255" s="61"/>
      <c r="W255" s="62"/>
      <c r="X255" s="63"/>
      <c r="Y255" s="64"/>
      <c r="Z255" s="65"/>
      <c r="AA255" s="66"/>
      <c r="AB255" s="103"/>
      <c r="AC255" s="103"/>
      <c r="AD255" s="220">
        <f t="shared" si="284"/>
        <v>0</v>
      </c>
      <c r="AE255" s="68">
        <f t="shared" si="312"/>
        <v>0</v>
      </c>
      <c r="AF255" s="69"/>
      <c r="AG255" s="69"/>
      <c r="AH255" s="70"/>
      <c r="AI255" s="69"/>
      <c r="AJ255" s="69"/>
      <c r="AK255" s="69"/>
      <c r="AL255" s="495"/>
      <c r="AM255" s="489"/>
      <c r="AN255" s="69">
        <v>124</v>
      </c>
      <c r="AO255" s="70"/>
      <c r="AP255" s="70"/>
      <c r="AQ255" s="70"/>
      <c r="AR255" s="69">
        <v>99</v>
      </c>
      <c r="AS255" s="69"/>
      <c r="AT255" s="493"/>
      <c r="AU255" s="494"/>
      <c r="AV255" s="490">
        <f t="shared" si="313"/>
        <v>99</v>
      </c>
      <c r="AW255" s="490">
        <f t="shared" si="314"/>
        <v>99</v>
      </c>
      <c r="AX255" s="71"/>
      <c r="AY255" s="72"/>
      <c r="AZ255" s="73"/>
      <c r="BA255" s="74"/>
      <c r="BB255" s="75"/>
      <c r="BC255" s="52">
        <f t="shared" si="315"/>
        <v>0</v>
      </c>
      <c r="BD255" s="51">
        <f t="shared" si="316"/>
        <v>0</v>
      </c>
      <c r="BE255" s="491">
        <f t="shared" si="317"/>
        <v>103.95</v>
      </c>
      <c r="BF255" s="248"/>
      <c r="BG255" s="217">
        <f t="shared" si="318"/>
        <v>0</v>
      </c>
      <c r="BH255" s="491">
        <f t="shared" si="319"/>
        <v>108.9</v>
      </c>
      <c r="BI255" s="103"/>
      <c r="BJ255" s="51">
        <f t="shared" si="320"/>
        <v>0</v>
      </c>
      <c r="BK255" s="491">
        <f t="shared" si="321"/>
        <v>113.85</v>
      </c>
      <c r="BL255" s="103"/>
      <c r="BM255" s="217">
        <f t="shared" si="322"/>
        <v>0</v>
      </c>
      <c r="BN255" s="491">
        <f t="shared" si="323"/>
        <v>118.8</v>
      </c>
      <c r="BO255" s="392">
        <f t="shared" si="324"/>
        <v>0</v>
      </c>
      <c r="BP255" s="217">
        <f t="shared" si="325"/>
        <v>0</v>
      </c>
      <c r="BQ255" s="51">
        <f t="shared" si="326"/>
        <v>0</v>
      </c>
      <c r="BR255" s="77">
        <v>50</v>
      </c>
    </row>
    <row r="256" spans="1:70" ht="12" customHeight="1" x14ac:dyDescent="0.15">
      <c r="A256" s="51" t="str">
        <f t="shared" si="311"/>
        <v>LA30514</v>
      </c>
      <c r="B256" s="131" t="s">
        <v>550</v>
      </c>
      <c r="C256" s="54" t="s">
        <v>564</v>
      </c>
      <c r="D256" s="126" t="s">
        <v>5</v>
      </c>
      <c r="E256" s="238"/>
      <c r="F256" s="55" t="s">
        <v>57</v>
      </c>
      <c r="G256" s="55" t="s">
        <v>83</v>
      </c>
      <c r="H256" s="55" t="s">
        <v>70</v>
      </c>
      <c r="I256" s="230" t="s">
        <v>1054</v>
      </c>
      <c r="J256" s="590" t="s">
        <v>1064</v>
      </c>
      <c r="K256" s="590" t="s">
        <v>1053</v>
      </c>
      <c r="L256" s="230" t="s">
        <v>1055</v>
      </c>
      <c r="M256" s="55">
        <v>4.8330000000000002</v>
      </c>
      <c r="N256" s="51">
        <v>5</v>
      </c>
      <c r="O256" s="217"/>
      <c r="P256" s="217"/>
      <c r="Q256" s="56"/>
      <c r="R256" s="57"/>
      <c r="S256" s="58"/>
      <c r="T256" s="59"/>
      <c r="U256" s="60"/>
      <c r="V256" s="61"/>
      <c r="W256" s="62"/>
      <c r="X256" s="63"/>
      <c r="Y256" s="64"/>
      <c r="Z256" s="65"/>
      <c r="AA256" s="66"/>
      <c r="AB256" s="103"/>
      <c r="AC256" s="103"/>
      <c r="AD256" s="220">
        <f t="shared" si="284"/>
        <v>0</v>
      </c>
      <c r="AE256" s="68">
        <f t="shared" si="312"/>
        <v>0</v>
      </c>
      <c r="AF256" s="69"/>
      <c r="AG256" s="69"/>
      <c r="AH256" s="70"/>
      <c r="AI256" s="69"/>
      <c r="AJ256" s="69"/>
      <c r="AK256" s="69"/>
      <c r="AL256" s="495"/>
      <c r="AM256" s="489"/>
      <c r="AN256" s="69">
        <v>139</v>
      </c>
      <c r="AO256" s="70"/>
      <c r="AP256" s="70"/>
      <c r="AQ256" s="70"/>
      <c r="AR256" s="69">
        <v>114</v>
      </c>
      <c r="AS256" s="69"/>
      <c r="AT256" s="493"/>
      <c r="AU256" s="494"/>
      <c r="AV256" s="490">
        <f t="shared" si="313"/>
        <v>114</v>
      </c>
      <c r="AW256" s="490">
        <f t="shared" si="314"/>
        <v>114</v>
      </c>
      <c r="AX256" s="71"/>
      <c r="AY256" s="72"/>
      <c r="AZ256" s="73"/>
      <c r="BA256" s="74"/>
      <c r="BB256" s="75"/>
      <c r="BC256" s="52">
        <f t="shared" si="315"/>
        <v>0</v>
      </c>
      <c r="BD256" s="51">
        <f t="shared" si="316"/>
        <v>0</v>
      </c>
      <c r="BE256" s="491">
        <f t="shared" si="317"/>
        <v>119.7</v>
      </c>
      <c r="BF256" s="248"/>
      <c r="BG256" s="217">
        <f t="shared" si="318"/>
        <v>0</v>
      </c>
      <c r="BH256" s="491">
        <f t="shared" si="319"/>
        <v>125.4</v>
      </c>
      <c r="BI256" s="103"/>
      <c r="BJ256" s="51">
        <f t="shared" si="320"/>
        <v>0</v>
      </c>
      <c r="BK256" s="491">
        <f t="shared" si="321"/>
        <v>131.1</v>
      </c>
      <c r="BL256" s="103"/>
      <c r="BM256" s="217">
        <f t="shared" si="322"/>
        <v>0</v>
      </c>
      <c r="BN256" s="491">
        <f t="shared" si="323"/>
        <v>136.79999999999998</v>
      </c>
      <c r="BO256" s="392">
        <f t="shared" si="324"/>
        <v>0</v>
      </c>
      <c r="BP256" s="217">
        <f t="shared" si="325"/>
        <v>0</v>
      </c>
      <c r="BQ256" s="51">
        <f t="shared" si="326"/>
        <v>0</v>
      </c>
      <c r="BR256" s="77">
        <v>514</v>
      </c>
    </row>
    <row r="257" spans="1:70" ht="17" x14ac:dyDescent="0.2">
      <c r="A257" s="127"/>
      <c r="B257" s="127"/>
      <c r="C257" s="292" t="s">
        <v>57</v>
      </c>
      <c r="D257" s="127"/>
      <c r="E257" s="235"/>
      <c r="F257" s="127"/>
      <c r="G257" s="127"/>
      <c r="H257" s="127"/>
      <c r="I257" s="235"/>
      <c r="J257" s="235"/>
      <c r="K257" s="235"/>
      <c r="L257" s="235"/>
      <c r="M257" s="127"/>
      <c r="N257" s="127"/>
      <c r="O257" s="235"/>
      <c r="P257" s="235"/>
      <c r="Q257" s="190"/>
      <c r="R257" s="190"/>
      <c r="S257" s="190"/>
      <c r="T257" s="190"/>
      <c r="U257" s="190"/>
      <c r="V257" s="190"/>
      <c r="W257" s="190"/>
      <c r="X257" s="190"/>
      <c r="Y257" s="190"/>
      <c r="Z257" s="190"/>
      <c r="AA257" s="190"/>
      <c r="AB257" s="236"/>
      <c r="AC257" s="236"/>
      <c r="AD257" s="127"/>
      <c r="AE257" s="127"/>
      <c r="AF257" s="127"/>
      <c r="AG257" s="127"/>
      <c r="AH257" s="127"/>
      <c r="AI257" s="127"/>
      <c r="AJ257" s="127"/>
      <c r="AK257" s="127"/>
      <c r="AL257" s="127"/>
      <c r="AM257" s="127"/>
      <c r="AN257" s="127"/>
      <c r="AO257" s="127"/>
      <c r="AP257" s="127"/>
      <c r="AQ257" s="127"/>
      <c r="AR257" s="127"/>
      <c r="AS257" s="235"/>
      <c r="AT257" s="235"/>
      <c r="AU257" s="235"/>
      <c r="AV257" s="235"/>
      <c r="AW257" s="235"/>
      <c r="AX257" s="236"/>
      <c r="AY257" s="236"/>
      <c r="AZ257" s="236"/>
      <c r="BA257" s="236"/>
      <c r="BB257" s="236"/>
      <c r="BC257" s="235"/>
      <c r="BD257" s="235"/>
      <c r="BE257" s="235"/>
      <c r="BF257" s="235"/>
      <c r="BG257" s="235"/>
      <c r="BH257" s="236"/>
      <c r="BI257" s="235"/>
      <c r="BJ257" s="235"/>
      <c r="BK257" s="235"/>
      <c r="BL257" s="235"/>
      <c r="BM257" s="235"/>
      <c r="BN257" s="235"/>
      <c r="BO257" s="235"/>
      <c r="BP257" s="235"/>
      <c r="BQ257" s="127"/>
      <c r="BR257" s="128"/>
    </row>
    <row r="258" spans="1:70" ht="12.75" customHeight="1" x14ac:dyDescent="0.15">
      <c r="A258" s="51" t="str">
        <f>"LA3"&amp;REPT(0,4-LEN(BR258))&amp;BR258</f>
        <v>LA30051</v>
      </c>
      <c r="B258" s="126" t="s">
        <v>57</v>
      </c>
      <c r="C258" s="54" t="s">
        <v>562</v>
      </c>
      <c r="D258" s="126" t="s">
        <v>5</v>
      </c>
      <c r="E258" s="238"/>
      <c r="F258" s="55" t="s">
        <v>57</v>
      </c>
      <c r="G258" s="55" t="s">
        <v>83</v>
      </c>
      <c r="H258" s="55" t="s">
        <v>70</v>
      </c>
      <c r="I258" s="230" t="s">
        <v>1054</v>
      </c>
      <c r="J258" s="590" t="s">
        <v>1052</v>
      </c>
      <c r="K258" s="590" t="s">
        <v>1053</v>
      </c>
      <c r="L258" s="230" t="s">
        <v>1055</v>
      </c>
      <c r="M258" s="55">
        <v>6.3368000000000002</v>
      </c>
      <c r="N258" s="51">
        <v>5</v>
      </c>
      <c r="O258" s="217"/>
      <c r="P258" s="217"/>
      <c r="Q258" s="56"/>
      <c r="R258" s="57"/>
      <c r="S258" s="58"/>
      <c r="T258" s="59"/>
      <c r="U258" s="60"/>
      <c r="V258" s="61"/>
      <c r="W258" s="62"/>
      <c r="X258" s="63"/>
      <c r="Y258" s="64"/>
      <c r="Z258" s="65"/>
      <c r="AA258" s="66"/>
      <c r="AB258" s="103"/>
      <c r="AC258" s="103"/>
      <c r="AD258" s="220">
        <f t="shared" si="284"/>
        <v>0</v>
      </c>
      <c r="AE258" s="68">
        <f>N258*AD258</f>
        <v>0</v>
      </c>
      <c r="AF258" s="69"/>
      <c r="AG258" s="69"/>
      <c r="AH258" s="70"/>
      <c r="AI258" s="69"/>
      <c r="AJ258" s="69"/>
      <c r="AK258" s="69"/>
      <c r="AL258" s="495"/>
      <c r="AM258" s="489"/>
      <c r="AN258" s="69">
        <v>149</v>
      </c>
      <c r="AO258" s="70"/>
      <c r="AP258" s="70"/>
      <c r="AQ258" s="70"/>
      <c r="AR258" s="69">
        <v>119</v>
      </c>
      <c r="AS258" s="69"/>
      <c r="AT258" s="493"/>
      <c r="AU258" s="494"/>
      <c r="AV258" s="490">
        <f>IF(OrderFormType="Wholesale",CEILING(AR258*ExchRate,ExchRateRoundUpTo),CEILING(AN258*ExchRate,ExchRateRoundUpTo)/1.22)</f>
        <v>119</v>
      </c>
      <c r="AW258" s="490">
        <f>AV258*(1+AO258+AP258)</f>
        <v>119</v>
      </c>
      <c r="AX258" s="71"/>
      <c r="AY258" s="72"/>
      <c r="AZ258" s="73"/>
      <c r="BA258" s="74"/>
      <c r="BB258" s="75"/>
      <c r="BC258" s="52">
        <f>SUM(AX258:BB258)</f>
        <v>0</v>
      </c>
      <c r="BD258" s="51">
        <f>N258*BC258</f>
        <v>0</v>
      </c>
      <c r="BE258" s="491">
        <f>AV258*(1.05+AO258+AP258)</f>
        <v>124.95</v>
      </c>
      <c r="BF258" s="248"/>
      <c r="BG258" s="217">
        <f>$N258*BF258</f>
        <v>0</v>
      </c>
      <c r="BH258" s="491">
        <f>$AV258*(1.1+$AO258+$AP258)</f>
        <v>130.9</v>
      </c>
      <c r="BI258" s="103"/>
      <c r="BJ258" s="51">
        <f>N258*BI258</f>
        <v>0</v>
      </c>
      <c r="BK258" s="491">
        <f>AV258*(1.15+AO258+AP258)</f>
        <v>136.85</v>
      </c>
      <c r="BL258" s="103"/>
      <c r="BM258" s="217">
        <f>N258*BL258</f>
        <v>0</v>
      </c>
      <c r="BN258" s="491">
        <f>AV258*(1.2+AO258+AP258)</f>
        <v>142.79999999999998</v>
      </c>
      <c r="BO258" s="392">
        <f>(AD258*AW258)+(BC258*BE258)+(BF258*BH258)+(BI258*BK258)+(BL258*BN258)</f>
        <v>0</v>
      </c>
      <c r="BP258" s="217">
        <f>AD258+BC258+BF258+BI258+BL258</f>
        <v>0</v>
      </c>
      <c r="BQ258" s="51">
        <f>N258*BP258</f>
        <v>0</v>
      </c>
      <c r="BR258" s="77">
        <v>51</v>
      </c>
    </row>
    <row r="259" spans="1:70" ht="12.75" customHeight="1" x14ac:dyDescent="0.15">
      <c r="A259" s="51" t="str">
        <f>"LA3"&amp;REPT(0,4-LEN(BR259))&amp;BR259</f>
        <v>LA30414</v>
      </c>
      <c r="B259" s="126" t="s">
        <v>57</v>
      </c>
      <c r="C259" s="54" t="s">
        <v>563</v>
      </c>
      <c r="D259" s="126" t="s">
        <v>5</v>
      </c>
      <c r="E259" s="238"/>
      <c r="F259" s="55" t="s">
        <v>57</v>
      </c>
      <c r="G259" s="55" t="s">
        <v>83</v>
      </c>
      <c r="H259" s="55" t="s">
        <v>70</v>
      </c>
      <c r="I259" s="230" t="s">
        <v>1054</v>
      </c>
      <c r="J259" s="590" t="s">
        <v>1052</v>
      </c>
      <c r="K259" s="590" t="s">
        <v>1053</v>
      </c>
      <c r="L259" s="230" t="s">
        <v>1055</v>
      </c>
      <c r="M259" s="55">
        <v>7.3</v>
      </c>
      <c r="N259" s="51">
        <v>5</v>
      </c>
      <c r="O259" s="217"/>
      <c r="P259" s="217"/>
      <c r="Q259" s="56"/>
      <c r="R259" s="57"/>
      <c r="S259" s="58"/>
      <c r="T259" s="59"/>
      <c r="U259" s="60"/>
      <c r="V259" s="61"/>
      <c r="W259" s="62"/>
      <c r="X259" s="63"/>
      <c r="Y259" s="64"/>
      <c r="Z259" s="65"/>
      <c r="AA259" s="66"/>
      <c r="AB259" s="103"/>
      <c r="AC259" s="103"/>
      <c r="AD259" s="220">
        <f t="shared" si="284"/>
        <v>0</v>
      </c>
      <c r="AE259" s="68">
        <f>N259*AD259</f>
        <v>0</v>
      </c>
      <c r="AF259" s="69"/>
      <c r="AG259" s="69"/>
      <c r="AH259" s="70"/>
      <c r="AI259" s="69"/>
      <c r="AJ259" s="69"/>
      <c r="AK259" s="69"/>
      <c r="AL259" s="495"/>
      <c r="AM259" s="489"/>
      <c r="AN259" s="69">
        <v>154</v>
      </c>
      <c r="AO259" s="70"/>
      <c r="AP259" s="70"/>
      <c r="AQ259" s="70"/>
      <c r="AR259" s="69">
        <v>124</v>
      </c>
      <c r="AS259" s="69"/>
      <c r="AT259" s="493"/>
      <c r="AU259" s="494"/>
      <c r="AV259" s="490">
        <f>IF(OrderFormType="Wholesale",CEILING(AR259*ExchRate,ExchRateRoundUpTo),CEILING(AN259*ExchRate,ExchRateRoundUpTo)/1.22)</f>
        <v>124</v>
      </c>
      <c r="AW259" s="490">
        <f>AV259*(1+AO259+AP259)</f>
        <v>124</v>
      </c>
      <c r="AX259" s="71"/>
      <c r="AY259" s="72"/>
      <c r="AZ259" s="73"/>
      <c r="BA259" s="74"/>
      <c r="BB259" s="75"/>
      <c r="BC259" s="52">
        <f>SUM(AX259:BB259)</f>
        <v>0</v>
      </c>
      <c r="BD259" s="51">
        <f>N259*BC259</f>
        <v>0</v>
      </c>
      <c r="BE259" s="491">
        <f>AV259*(1.05+AO259+AP259)</f>
        <v>130.20000000000002</v>
      </c>
      <c r="BF259" s="248"/>
      <c r="BG259" s="217">
        <f>$N259*BF259</f>
        <v>0</v>
      </c>
      <c r="BH259" s="491">
        <f>$AV259*(1.1+$AO259+$AP259)</f>
        <v>136.4</v>
      </c>
      <c r="BI259" s="103"/>
      <c r="BJ259" s="51">
        <f>N259*BI259</f>
        <v>0</v>
      </c>
      <c r="BK259" s="491">
        <f>AV259*(1.15+AO259+AP259)</f>
        <v>142.6</v>
      </c>
      <c r="BL259" s="103"/>
      <c r="BM259" s="217">
        <f>N259*BL259</f>
        <v>0</v>
      </c>
      <c r="BN259" s="491">
        <f>AV259*(1.2+AO259+AP259)</f>
        <v>148.79999999999998</v>
      </c>
      <c r="BO259" s="392">
        <f>(AD259*AW259)+(BC259*BE259)+(BF259*BH259)+(BI259*BK259)+(BL259*BN259)</f>
        <v>0</v>
      </c>
      <c r="BP259" s="217">
        <f>AD259+BC259+BF259+BI259+BL259</f>
        <v>0</v>
      </c>
      <c r="BQ259" s="51">
        <f>N259*BP259</f>
        <v>0</v>
      </c>
      <c r="BR259" s="77">
        <v>414</v>
      </c>
    </row>
    <row r="260" spans="1:70" ht="17" x14ac:dyDescent="0.2">
      <c r="A260" s="127"/>
      <c r="B260" s="127"/>
      <c r="C260" s="292" t="s">
        <v>60</v>
      </c>
      <c r="D260" s="127"/>
      <c r="E260" s="235"/>
      <c r="F260" s="127"/>
      <c r="G260" s="127"/>
      <c r="H260" s="127"/>
      <c r="I260" s="235"/>
      <c r="J260" s="235"/>
      <c r="K260" s="235"/>
      <c r="L260" s="235"/>
      <c r="M260" s="127"/>
      <c r="N260" s="127"/>
      <c r="O260" s="235"/>
      <c r="P260" s="235"/>
      <c r="Q260" s="190"/>
      <c r="R260" s="190"/>
      <c r="S260" s="190"/>
      <c r="T260" s="190"/>
      <c r="U260" s="190"/>
      <c r="V260" s="190"/>
      <c r="W260" s="190"/>
      <c r="X260" s="190"/>
      <c r="Y260" s="190"/>
      <c r="Z260" s="190"/>
      <c r="AA260" s="190"/>
      <c r="AB260" s="236"/>
      <c r="AC260" s="236"/>
      <c r="AD260" s="127"/>
      <c r="AE260" s="127"/>
      <c r="AF260" s="127"/>
      <c r="AG260" s="127"/>
      <c r="AH260" s="127"/>
      <c r="AI260" s="127"/>
      <c r="AJ260" s="127"/>
      <c r="AK260" s="127"/>
      <c r="AL260" s="127"/>
      <c r="AM260" s="127"/>
      <c r="AN260" s="127"/>
      <c r="AO260" s="127"/>
      <c r="AP260" s="127"/>
      <c r="AQ260" s="127"/>
      <c r="AR260" s="127"/>
      <c r="AS260" s="235"/>
      <c r="AT260" s="235"/>
      <c r="AU260" s="235"/>
      <c r="AV260" s="235"/>
      <c r="AW260" s="235"/>
      <c r="AX260" s="236"/>
      <c r="AY260" s="236"/>
      <c r="AZ260" s="236"/>
      <c r="BA260" s="236"/>
      <c r="BB260" s="236"/>
      <c r="BC260" s="235"/>
      <c r="BD260" s="235"/>
      <c r="BE260" s="235"/>
      <c r="BF260" s="235"/>
      <c r="BG260" s="235"/>
      <c r="BH260" s="236"/>
      <c r="BI260" s="235"/>
      <c r="BJ260" s="235"/>
      <c r="BK260" s="235"/>
      <c r="BL260" s="235"/>
      <c r="BM260" s="235"/>
      <c r="BN260" s="235"/>
      <c r="BO260" s="235"/>
      <c r="BP260" s="235"/>
      <c r="BQ260" s="127"/>
      <c r="BR260" s="128"/>
    </row>
    <row r="261" spans="1:70" ht="12.75" customHeight="1" x14ac:dyDescent="0.15">
      <c r="A261" s="51" t="str">
        <f>"LA3"&amp;REPT(0,4-LEN(BR261))&amp;BR261</f>
        <v>LA30393</v>
      </c>
      <c r="B261" s="126" t="s">
        <v>60</v>
      </c>
      <c r="C261" s="54" t="s">
        <v>673</v>
      </c>
      <c r="D261" s="126" t="s">
        <v>5</v>
      </c>
      <c r="E261" s="238"/>
      <c r="F261" s="55" t="s">
        <v>60</v>
      </c>
      <c r="G261" s="55" t="s">
        <v>89</v>
      </c>
      <c r="H261" s="55" t="s">
        <v>70</v>
      </c>
      <c r="I261" s="230" t="s">
        <v>1054</v>
      </c>
      <c r="J261" s="590" t="s">
        <v>1064</v>
      </c>
      <c r="K261" s="590" t="s">
        <v>1053</v>
      </c>
      <c r="L261" s="230" t="s">
        <v>1055</v>
      </c>
      <c r="M261" s="55">
        <v>2.2498999999999998</v>
      </c>
      <c r="N261" s="51">
        <v>30</v>
      </c>
      <c r="O261" s="217"/>
      <c r="P261" s="217"/>
      <c r="Q261" s="56"/>
      <c r="R261" s="57"/>
      <c r="S261" s="58"/>
      <c r="T261" s="59"/>
      <c r="U261" s="60"/>
      <c r="V261" s="61"/>
      <c r="W261" s="62"/>
      <c r="X261" s="63"/>
      <c r="Y261" s="64"/>
      <c r="Z261" s="65"/>
      <c r="AA261" s="66"/>
      <c r="AB261" s="103"/>
      <c r="AC261" s="103"/>
      <c r="AD261" s="220">
        <f t="shared" si="284"/>
        <v>0</v>
      </c>
      <c r="AE261" s="68">
        <f>N261*AD261</f>
        <v>0</v>
      </c>
      <c r="AF261" s="69"/>
      <c r="AG261" s="69"/>
      <c r="AH261" s="70"/>
      <c r="AI261" s="69"/>
      <c r="AJ261" s="69"/>
      <c r="AK261" s="69"/>
      <c r="AL261" s="495"/>
      <c r="AM261" s="489"/>
      <c r="AN261" s="69">
        <v>134</v>
      </c>
      <c r="AO261" s="70"/>
      <c r="AP261" s="70"/>
      <c r="AQ261" s="70"/>
      <c r="AR261" s="69">
        <v>109</v>
      </c>
      <c r="AS261" s="69"/>
      <c r="AT261" s="493"/>
      <c r="AU261" s="494"/>
      <c r="AV261" s="490">
        <f>IF(OrderFormType="Wholesale",CEILING(AR261*ExchRate,ExchRateRoundUpTo),CEILING(AN261*ExchRate,ExchRateRoundUpTo)/1.22)</f>
        <v>109</v>
      </c>
      <c r="AW261" s="490">
        <f>AV261*(1+AO261+AP261)</f>
        <v>109</v>
      </c>
      <c r="AX261" s="71"/>
      <c r="AY261" s="72"/>
      <c r="AZ261" s="73"/>
      <c r="BA261" s="74"/>
      <c r="BB261" s="75"/>
      <c r="BC261" s="52">
        <f>SUM(AX261:BB261)</f>
        <v>0</v>
      </c>
      <c r="BD261" s="51">
        <f>N261*BC261</f>
        <v>0</v>
      </c>
      <c r="BE261" s="491">
        <f>AV261*(1.05+AO261+AP261)</f>
        <v>114.45</v>
      </c>
      <c r="BF261" s="248"/>
      <c r="BG261" s="217">
        <f>$N261*BF261</f>
        <v>0</v>
      </c>
      <c r="BH261" s="491">
        <f>$AV261*(1.1+$AO261+$AP261)</f>
        <v>119.9</v>
      </c>
      <c r="BI261" s="103"/>
      <c r="BJ261" s="51">
        <f>N261*BI261</f>
        <v>0</v>
      </c>
      <c r="BK261" s="491">
        <f>AV261*(1.15+AO261+AP261)</f>
        <v>125.35</v>
      </c>
      <c r="BL261" s="103"/>
      <c r="BM261" s="217">
        <f>N261*BL261</f>
        <v>0</v>
      </c>
      <c r="BN261" s="491">
        <f>AV261*(1.2+AO261+AP261)</f>
        <v>130.79999999999998</v>
      </c>
      <c r="BO261" s="392">
        <f>(AD261*AW261)+(BC261*BE261)+(BF261*BH261)+(BI261*BK261)+(BL261*BN261)</f>
        <v>0</v>
      </c>
      <c r="BP261" s="217">
        <f>AD261+BC261+BF261+BI261+BL261</f>
        <v>0</v>
      </c>
      <c r="BQ261" s="51">
        <f>N261*BP261</f>
        <v>0</v>
      </c>
      <c r="BR261" s="77">
        <v>393</v>
      </c>
    </row>
    <row r="262" spans="1:70" ht="12.75" customHeight="1" x14ac:dyDescent="0.15">
      <c r="A262" s="51" t="str">
        <f>"LA3"&amp;REPT(0,4-LEN(BR262))&amp;BR262</f>
        <v>LA30397</v>
      </c>
      <c r="B262" s="126" t="s">
        <v>60</v>
      </c>
      <c r="C262" s="54" t="s">
        <v>674</v>
      </c>
      <c r="D262" s="126" t="s">
        <v>5</v>
      </c>
      <c r="E262" s="238"/>
      <c r="F262" s="55" t="s">
        <v>60</v>
      </c>
      <c r="G262" s="55" t="s">
        <v>89</v>
      </c>
      <c r="H262" s="55" t="s">
        <v>75</v>
      </c>
      <c r="I262" s="230" t="s">
        <v>1054</v>
      </c>
      <c r="J262" s="590" t="s">
        <v>1064</v>
      </c>
      <c r="K262" s="590" t="s">
        <v>1053</v>
      </c>
      <c r="L262" s="230" t="s">
        <v>1055</v>
      </c>
      <c r="M262" s="55">
        <v>1.3706</v>
      </c>
      <c r="N262" s="51">
        <v>40</v>
      </c>
      <c r="O262" s="217"/>
      <c r="P262" s="217"/>
      <c r="Q262" s="56"/>
      <c r="R262" s="57"/>
      <c r="S262" s="58"/>
      <c r="T262" s="59"/>
      <c r="U262" s="60"/>
      <c r="V262" s="61"/>
      <c r="W262" s="62"/>
      <c r="X262" s="63"/>
      <c r="Y262" s="64"/>
      <c r="Z262" s="65"/>
      <c r="AA262" s="66"/>
      <c r="AB262" s="103"/>
      <c r="AC262" s="103"/>
      <c r="AD262" s="220">
        <f t="shared" si="284"/>
        <v>0</v>
      </c>
      <c r="AE262" s="68">
        <f>N262*AD262</f>
        <v>0</v>
      </c>
      <c r="AF262" s="69"/>
      <c r="AG262" s="69"/>
      <c r="AH262" s="70"/>
      <c r="AI262" s="69"/>
      <c r="AJ262" s="69"/>
      <c r="AK262" s="69"/>
      <c r="AL262" s="495"/>
      <c r="AM262" s="489"/>
      <c r="AN262" s="69">
        <v>109</v>
      </c>
      <c r="AO262" s="70"/>
      <c r="AP262" s="70"/>
      <c r="AQ262" s="70"/>
      <c r="AR262" s="69">
        <v>89</v>
      </c>
      <c r="AS262" s="69"/>
      <c r="AT262" s="493"/>
      <c r="AU262" s="494"/>
      <c r="AV262" s="490">
        <f>IF(OrderFormType="Wholesale",CEILING(AR262*ExchRate,ExchRateRoundUpTo),CEILING(AN262*ExchRate,ExchRateRoundUpTo)/1.22)</f>
        <v>89</v>
      </c>
      <c r="AW262" s="490">
        <f>AV262*(1+AO262+AP262)</f>
        <v>89</v>
      </c>
      <c r="AX262" s="71"/>
      <c r="AY262" s="72"/>
      <c r="AZ262" s="73"/>
      <c r="BA262" s="74"/>
      <c r="BB262" s="75"/>
      <c r="BC262" s="52">
        <f>SUM(AX262:BB262)</f>
        <v>0</v>
      </c>
      <c r="BD262" s="51">
        <f>N262*BC262</f>
        <v>0</v>
      </c>
      <c r="BE262" s="491">
        <f>AV262*(1.05+AO262+AP262)</f>
        <v>93.45</v>
      </c>
      <c r="BF262" s="248"/>
      <c r="BG262" s="217">
        <f>$N262*BF262</f>
        <v>0</v>
      </c>
      <c r="BH262" s="491">
        <f>$AV262*(1.1+$AO262+$AP262)</f>
        <v>97.9</v>
      </c>
      <c r="BI262" s="103"/>
      <c r="BJ262" s="51">
        <f>N262*BI262</f>
        <v>0</v>
      </c>
      <c r="BK262" s="491">
        <f>AV262*(1.15+AO262+AP262)</f>
        <v>102.35</v>
      </c>
      <c r="BL262" s="103"/>
      <c r="BM262" s="217">
        <f>N262*BL262</f>
        <v>0</v>
      </c>
      <c r="BN262" s="491">
        <f>AV262*(1.2+AO262+AP262)</f>
        <v>106.8</v>
      </c>
      <c r="BO262" s="392">
        <f>(AD262*AW262)+(BC262*BE262)+(BF262*BH262)+(BI262*BK262)+(BL262*BN262)</f>
        <v>0</v>
      </c>
      <c r="BP262" s="217">
        <f>AD262+BC262+BF262+BI262+BL262</f>
        <v>0</v>
      </c>
      <c r="BQ262" s="51">
        <f>N262*BP262</f>
        <v>0</v>
      </c>
      <c r="BR262" s="77">
        <v>397</v>
      </c>
    </row>
    <row r="263" spans="1:70" ht="12.75" customHeight="1" x14ac:dyDescent="0.15">
      <c r="A263" s="51" t="str">
        <f>"LA3"&amp;REPT(0,4-LEN(BR263))&amp;BR263</f>
        <v>LA30395</v>
      </c>
      <c r="B263" s="126" t="s">
        <v>60</v>
      </c>
      <c r="C263" s="54" t="s">
        <v>675</v>
      </c>
      <c r="D263" s="126" t="s">
        <v>5</v>
      </c>
      <c r="E263" s="238"/>
      <c r="F263" s="129" t="s">
        <v>358</v>
      </c>
      <c r="G263" s="55" t="s">
        <v>63</v>
      </c>
      <c r="H263" s="55" t="s">
        <v>91</v>
      </c>
      <c r="I263" s="230" t="s">
        <v>1054</v>
      </c>
      <c r="J263" s="590" t="s">
        <v>1064</v>
      </c>
      <c r="K263" s="590" t="s">
        <v>1053</v>
      </c>
      <c r="L263" s="230" t="s">
        <v>1055</v>
      </c>
      <c r="M263" s="55">
        <v>1.35</v>
      </c>
      <c r="N263" s="51">
        <v>50</v>
      </c>
      <c r="O263" s="217"/>
      <c r="P263" s="217"/>
      <c r="Q263" s="56"/>
      <c r="R263" s="57"/>
      <c r="S263" s="58"/>
      <c r="T263" s="59"/>
      <c r="U263" s="60"/>
      <c r="V263" s="61"/>
      <c r="W263" s="62"/>
      <c r="X263" s="63"/>
      <c r="Y263" s="64"/>
      <c r="Z263" s="65"/>
      <c r="AA263" s="66"/>
      <c r="AB263" s="103"/>
      <c r="AC263" s="103"/>
      <c r="AD263" s="220">
        <f t="shared" si="284"/>
        <v>0</v>
      </c>
      <c r="AE263" s="68">
        <f>N263*AD263</f>
        <v>0</v>
      </c>
      <c r="AF263" s="69"/>
      <c r="AG263" s="69"/>
      <c r="AH263" s="70"/>
      <c r="AI263" s="69"/>
      <c r="AJ263" s="69"/>
      <c r="AK263" s="69"/>
      <c r="AL263" s="495"/>
      <c r="AM263" s="489"/>
      <c r="AN263" s="69">
        <v>109</v>
      </c>
      <c r="AO263" s="70"/>
      <c r="AP263" s="70"/>
      <c r="AQ263" s="70"/>
      <c r="AR263" s="69">
        <v>89</v>
      </c>
      <c r="AS263" s="69"/>
      <c r="AT263" s="493"/>
      <c r="AU263" s="494"/>
      <c r="AV263" s="490">
        <f>IF(OrderFormType="Wholesale",CEILING(AR263*ExchRate,ExchRateRoundUpTo),CEILING(AN263*ExchRate,ExchRateRoundUpTo)/1.22)</f>
        <v>89</v>
      </c>
      <c r="AW263" s="490">
        <f>AV263*(1+AO263+AP263)</f>
        <v>89</v>
      </c>
      <c r="AX263" s="71"/>
      <c r="AY263" s="72"/>
      <c r="AZ263" s="73"/>
      <c r="BA263" s="74"/>
      <c r="BB263" s="75"/>
      <c r="BC263" s="52">
        <f>SUM(AX263:BB263)</f>
        <v>0</v>
      </c>
      <c r="BD263" s="51">
        <f>N263*BC263</f>
        <v>0</v>
      </c>
      <c r="BE263" s="491">
        <f>AV263*(1.05+AO263+AP263)</f>
        <v>93.45</v>
      </c>
      <c r="BF263" s="248"/>
      <c r="BG263" s="217">
        <f>$N263*BF263</f>
        <v>0</v>
      </c>
      <c r="BH263" s="491">
        <f>$AV263*(1.1+$AO263+$AP263)</f>
        <v>97.9</v>
      </c>
      <c r="BI263" s="103"/>
      <c r="BJ263" s="51">
        <f>N263*BI263</f>
        <v>0</v>
      </c>
      <c r="BK263" s="491">
        <f>AV263*(1.15+AO263+AP263)</f>
        <v>102.35</v>
      </c>
      <c r="BL263" s="103"/>
      <c r="BM263" s="217">
        <f>N263*BL263</f>
        <v>0</v>
      </c>
      <c r="BN263" s="491">
        <f>AV263*(1.2+AO263+AP263)</f>
        <v>106.8</v>
      </c>
      <c r="BO263" s="392">
        <f>(AD263*AW263)+(BC263*BE263)+(BF263*BH263)+(BI263*BK263)+(BL263*BN263)</f>
        <v>0</v>
      </c>
      <c r="BP263" s="217">
        <f>AD263+BC263+BF263+BI263+BL263</f>
        <v>0</v>
      </c>
      <c r="BQ263" s="51">
        <f>N263*BP263</f>
        <v>0</v>
      </c>
      <c r="BR263" s="77">
        <v>395</v>
      </c>
    </row>
    <row r="264" spans="1:70" ht="17" x14ac:dyDescent="0.2">
      <c r="A264" s="127"/>
      <c r="B264" s="127"/>
      <c r="C264" s="292" t="s">
        <v>211</v>
      </c>
      <c r="D264" s="127"/>
      <c r="E264" s="235"/>
      <c r="F264" s="127"/>
      <c r="G264" s="127"/>
      <c r="H264" s="127"/>
      <c r="I264" s="235"/>
      <c r="J264" s="235"/>
      <c r="K264" s="235"/>
      <c r="L264" s="235"/>
      <c r="M264" s="127"/>
      <c r="N264" s="127"/>
      <c r="O264" s="235"/>
      <c r="P264" s="235"/>
      <c r="Q264" s="190"/>
      <c r="R264" s="190"/>
      <c r="S264" s="190"/>
      <c r="T264" s="190"/>
      <c r="U264" s="190"/>
      <c r="V264" s="190"/>
      <c r="W264" s="190"/>
      <c r="X264" s="190"/>
      <c r="Y264" s="190"/>
      <c r="Z264" s="190"/>
      <c r="AA264" s="190"/>
      <c r="AB264" s="236"/>
      <c r="AC264" s="236"/>
      <c r="AD264" s="127"/>
      <c r="AE264" s="127"/>
      <c r="AF264" s="127"/>
      <c r="AG264" s="127"/>
      <c r="AH264" s="127"/>
      <c r="AI264" s="127"/>
      <c r="AJ264" s="127"/>
      <c r="AK264" s="127"/>
      <c r="AL264" s="127"/>
      <c r="AM264" s="127"/>
      <c r="AN264" s="127"/>
      <c r="AO264" s="127"/>
      <c r="AP264" s="127"/>
      <c r="AQ264" s="127"/>
      <c r="AR264" s="235"/>
      <c r="AS264" s="235"/>
      <c r="AT264" s="235"/>
      <c r="AU264" s="235"/>
      <c r="AV264" s="235"/>
      <c r="AW264" s="235"/>
      <c r="AX264" s="236"/>
      <c r="AY264" s="236"/>
      <c r="AZ264" s="236"/>
      <c r="BA264" s="236"/>
      <c r="BB264" s="236"/>
      <c r="BC264" s="235"/>
      <c r="BD264" s="235"/>
      <c r="BE264" s="235"/>
      <c r="BF264" s="235"/>
      <c r="BG264" s="235"/>
      <c r="BH264" s="236"/>
      <c r="BI264" s="235"/>
      <c r="BJ264" s="235"/>
      <c r="BK264" s="235"/>
      <c r="BL264" s="235"/>
      <c r="BM264" s="235"/>
      <c r="BN264" s="235"/>
      <c r="BO264" s="235"/>
      <c r="BP264" s="235"/>
      <c r="BQ264" s="127"/>
      <c r="BR264" s="128"/>
    </row>
    <row r="265" spans="1:70" ht="12.75" customHeight="1" x14ac:dyDescent="0.15">
      <c r="A265" s="51" t="str">
        <f>"LA3"&amp;REPT(0,4-LEN(BR265))&amp;BR265</f>
        <v>LA30265</v>
      </c>
      <c r="B265" s="126" t="s">
        <v>211</v>
      </c>
      <c r="C265" s="126" t="s">
        <v>212</v>
      </c>
      <c r="D265" s="126" t="s">
        <v>5</v>
      </c>
      <c r="E265" s="238"/>
      <c r="F265" s="55" t="s">
        <v>149</v>
      </c>
      <c r="G265" s="55"/>
      <c r="H265" s="55"/>
      <c r="I265" s="230" t="s">
        <v>1054</v>
      </c>
      <c r="J265" s="219"/>
      <c r="K265" s="219"/>
      <c r="L265" s="230" t="s">
        <v>1055</v>
      </c>
      <c r="M265" s="55">
        <v>1.2157</v>
      </c>
      <c r="N265" s="130">
        <v>2</v>
      </c>
      <c r="O265" s="239"/>
      <c r="P265" s="239"/>
      <c r="Q265" s="56"/>
      <c r="R265" s="57"/>
      <c r="S265" s="58"/>
      <c r="T265" s="59"/>
      <c r="U265" s="60"/>
      <c r="V265" s="61"/>
      <c r="W265" s="62"/>
      <c r="X265" s="63"/>
      <c r="Y265" s="64"/>
      <c r="Z265" s="65"/>
      <c r="AA265" s="66"/>
      <c r="AB265" s="103"/>
      <c r="AC265" s="103"/>
      <c r="AD265" s="220">
        <f t="shared" si="284"/>
        <v>0</v>
      </c>
      <c r="AE265" s="68">
        <f>N265*AD265</f>
        <v>0</v>
      </c>
      <c r="AF265" s="69"/>
      <c r="AG265" s="69"/>
      <c r="AH265" s="70"/>
      <c r="AI265" s="69"/>
      <c r="AJ265" s="69"/>
      <c r="AK265" s="69"/>
      <c r="AL265" s="495"/>
      <c r="AM265" s="489"/>
      <c r="AN265" s="69">
        <v>59</v>
      </c>
      <c r="AO265" s="70"/>
      <c r="AP265" s="70"/>
      <c r="AQ265" s="70"/>
      <c r="AR265" s="69">
        <v>49</v>
      </c>
      <c r="AS265" s="69"/>
      <c r="AT265" s="493"/>
      <c r="AU265" s="494"/>
      <c r="AV265" s="490">
        <f>IF(OrderFormType="Wholesale",CEILING(AR265*ExchRate,ExchRateRoundUpTo),CEILING(AN265*ExchRate,ExchRateRoundUpTo)/1.22)</f>
        <v>49</v>
      </c>
      <c r="AW265" s="490">
        <f>AV265*(1+AO265+AP265)</f>
        <v>49</v>
      </c>
      <c r="AX265" s="71"/>
      <c r="AY265" s="72"/>
      <c r="AZ265" s="73"/>
      <c r="BA265" s="74"/>
      <c r="BB265" s="75"/>
      <c r="BC265" s="52">
        <f>SUM(AX265:BB265)</f>
        <v>0</v>
      </c>
      <c r="BD265" s="51">
        <f>N265*BC265</f>
        <v>0</v>
      </c>
      <c r="BE265" s="491">
        <f>AV265*(1.05+AO265+AP265)</f>
        <v>51.45</v>
      </c>
      <c r="BF265" s="248"/>
      <c r="BG265" s="217">
        <f>$N265*BF265</f>
        <v>0</v>
      </c>
      <c r="BH265" s="491">
        <f>$AV265*(1.1+$AO265+$AP265)</f>
        <v>53.900000000000006</v>
      </c>
      <c r="BI265" s="103"/>
      <c r="BJ265" s="51">
        <f>N265*BI265</f>
        <v>0</v>
      </c>
      <c r="BK265" s="491">
        <f>AV265*(1.15+AO265+AP265)</f>
        <v>56.349999999999994</v>
      </c>
      <c r="BL265" s="103"/>
      <c r="BM265" s="217">
        <f>N265*BL265</f>
        <v>0</v>
      </c>
      <c r="BN265" s="491">
        <f>AV265*(1.2+AO265+AP265)</f>
        <v>58.8</v>
      </c>
      <c r="BO265" s="392">
        <f>(AD265*AW265)+(BC265*BE265)+(BF265*BH265)+(BI265*BK265)+(BL265*BN265)</f>
        <v>0</v>
      </c>
      <c r="BP265" s="217">
        <f>AD265+BC265+BF265+BI265+BL265</f>
        <v>0</v>
      </c>
      <c r="BQ265" s="51">
        <f>N265*BP265</f>
        <v>0</v>
      </c>
      <c r="BR265" s="77">
        <v>265</v>
      </c>
    </row>
    <row r="266" spans="1:70" ht="12.75" customHeight="1" x14ac:dyDescent="0.15">
      <c r="A266" s="51" t="str">
        <f>"LA3"&amp;REPT(0,4-LEN(BR266))&amp;BR266</f>
        <v>LA30359</v>
      </c>
      <c r="B266" s="126" t="s">
        <v>211</v>
      </c>
      <c r="C266" s="126" t="s">
        <v>213</v>
      </c>
      <c r="D266" s="126" t="s">
        <v>5</v>
      </c>
      <c r="E266" s="238"/>
      <c r="F266" s="55" t="s">
        <v>149</v>
      </c>
      <c r="G266" s="55"/>
      <c r="H266" s="55"/>
      <c r="I266" s="230" t="s">
        <v>1054</v>
      </c>
      <c r="J266" s="219"/>
      <c r="K266" s="219"/>
      <c r="L266" s="230" t="s">
        <v>1055</v>
      </c>
      <c r="M266" s="55">
        <v>2.3637999999999999</v>
      </c>
      <c r="N266" s="130">
        <v>2</v>
      </c>
      <c r="O266" s="239"/>
      <c r="P266" s="239"/>
      <c r="Q266" s="56"/>
      <c r="R266" s="57"/>
      <c r="S266" s="58"/>
      <c r="T266" s="59"/>
      <c r="U266" s="60"/>
      <c r="V266" s="61"/>
      <c r="W266" s="62"/>
      <c r="X266" s="63"/>
      <c r="Y266" s="64"/>
      <c r="Z266" s="65"/>
      <c r="AA266" s="66"/>
      <c r="AB266" s="103"/>
      <c r="AC266" s="103"/>
      <c r="AD266" s="220">
        <f t="shared" si="284"/>
        <v>0</v>
      </c>
      <c r="AE266" s="68">
        <f>N266*AD266</f>
        <v>0</v>
      </c>
      <c r="AF266" s="69"/>
      <c r="AG266" s="69"/>
      <c r="AH266" s="70"/>
      <c r="AI266" s="69"/>
      <c r="AJ266" s="69"/>
      <c r="AK266" s="69"/>
      <c r="AL266" s="495"/>
      <c r="AM266" s="489"/>
      <c r="AN266" s="69">
        <v>69</v>
      </c>
      <c r="AO266" s="70"/>
      <c r="AP266" s="70"/>
      <c r="AQ266" s="70"/>
      <c r="AR266" s="69">
        <v>54</v>
      </c>
      <c r="AS266" s="69"/>
      <c r="AT266" s="493"/>
      <c r="AU266" s="494"/>
      <c r="AV266" s="490">
        <f>IF(OrderFormType="Wholesale",CEILING(AR266*ExchRate,ExchRateRoundUpTo),CEILING(AN266*ExchRate,ExchRateRoundUpTo)/1.22)</f>
        <v>54</v>
      </c>
      <c r="AW266" s="490">
        <f>AV266*(1+AO266+AP266)</f>
        <v>54</v>
      </c>
      <c r="AX266" s="71"/>
      <c r="AY266" s="72"/>
      <c r="AZ266" s="73"/>
      <c r="BA266" s="74"/>
      <c r="BB266" s="75"/>
      <c r="BC266" s="52">
        <f>SUM(AX266:BB266)</f>
        <v>0</v>
      </c>
      <c r="BD266" s="51">
        <f>N266*BC266</f>
        <v>0</v>
      </c>
      <c r="BE266" s="491">
        <f>AV266*(1.05+AO266+AP266)</f>
        <v>56.7</v>
      </c>
      <c r="BF266" s="248"/>
      <c r="BG266" s="217">
        <f>$N266*BF266</f>
        <v>0</v>
      </c>
      <c r="BH266" s="491">
        <f>$AV266*(1.1+$AO266+$AP266)</f>
        <v>59.400000000000006</v>
      </c>
      <c r="BI266" s="103"/>
      <c r="BJ266" s="51">
        <f>N266*BI266</f>
        <v>0</v>
      </c>
      <c r="BK266" s="491">
        <f>AV266*(1.15+AO266+AP266)</f>
        <v>62.099999999999994</v>
      </c>
      <c r="BL266" s="103"/>
      <c r="BM266" s="217">
        <f>N266*BL266</f>
        <v>0</v>
      </c>
      <c r="BN266" s="491">
        <f>AV266*(1.2+AO266+AP266)</f>
        <v>64.8</v>
      </c>
      <c r="BO266" s="392">
        <f>(AD266*AW266)+(BC266*BE266)+(BF266*BH266)+(BI266*BK266)+(BL266*BN266)</f>
        <v>0</v>
      </c>
      <c r="BP266" s="217">
        <f>AD266+BC266+BF266+BI266+BL266</f>
        <v>0</v>
      </c>
      <c r="BQ266" s="51">
        <f>N266*BP266</f>
        <v>0</v>
      </c>
      <c r="BR266" s="77">
        <v>359</v>
      </c>
    </row>
    <row r="267" spans="1:70" ht="12.75" customHeight="1" x14ac:dyDescent="0.15">
      <c r="A267" s="51" t="str">
        <f>"LA3"&amp;REPT(0,4-LEN(BR267))&amp;BR267</f>
        <v>LA30512</v>
      </c>
      <c r="B267" s="126" t="s">
        <v>211</v>
      </c>
      <c r="C267" s="126" t="s">
        <v>214</v>
      </c>
      <c r="D267" s="126" t="s">
        <v>5</v>
      </c>
      <c r="E267" s="238"/>
      <c r="F267" s="55" t="s">
        <v>149</v>
      </c>
      <c r="G267" s="55"/>
      <c r="H267" s="55"/>
      <c r="I267" s="230" t="s">
        <v>1054</v>
      </c>
      <c r="J267" s="219"/>
      <c r="K267" s="219"/>
      <c r="L267" s="230" t="s">
        <v>1055</v>
      </c>
      <c r="M267" s="55">
        <v>5.0140000000000002</v>
      </c>
      <c r="N267" s="130">
        <v>2</v>
      </c>
      <c r="O267" s="239"/>
      <c r="P267" s="239"/>
      <c r="Q267" s="56"/>
      <c r="R267" s="57"/>
      <c r="S267" s="58"/>
      <c r="T267" s="59"/>
      <c r="U267" s="60"/>
      <c r="V267" s="61"/>
      <c r="W267" s="62"/>
      <c r="X267" s="63"/>
      <c r="Y267" s="64"/>
      <c r="Z267" s="65"/>
      <c r="AA267" s="66"/>
      <c r="AB267" s="103"/>
      <c r="AC267" s="103"/>
      <c r="AD267" s="220">
        <f t="shared" si="284"/>
        <v>0</v>
      </c>
      <c r="AE267" s="68">
        <f>N267*AD267</f>
        <v>0</v>
      </c>
      <c r="AF267" s="69"/>
      <c r="AG267" s="69"/>
      <c r="AH267" s="70"/>
      <c r="AI267" s="69"/>
      <c r="AJ267" s="69"/>
      <c r="AK267" s="69"/>
      <c r="AL267" s="495"/>
      <c r="AM267" s="489"/>
      <c r="AN267" s="69">
        <v>124</v>
      </c>
      <c r="AO267" s="70"/>
      <c r="AP267" s="70"/>
      <c r="AQ267" s="70"/>
      <c r="AR267" s="69">
        <v>99</v>
      </c>
      <c r="AS267" s="69"/>
      <c r="AT267" s="493"/>
      <c r="AU267" s="494"/>
      <c r="AV267" s="490">
        <f>IF(OrderFormType="Wholesale",CEILING(AR267*ExchRate,ExchRateRoundUpTo),CEILING(AN267*ExchRate,ExchRateRoundUpTo)/1.22)</f>
        <v>99</v>
      </c>
      <c r="AW267" s="490">
        <f>AV267*(1+AO267+AP267)</f>
        <v>99</v>
      </c>
      <c r="AX267" s="71"/>
      <c r="AY267" s="72"/>
      <c r="AZ267" s="73"/>
      <c r="BA267" s="74"/>
      <c r="BB267" s="75"/>
      <c r="BC267" s="52">
        <f>SUM(AX267:BB267)</f>
        <v>0</v>
      </c>
      <c r="BD267" s="51">
        <f>N267*BC267</f>
        <v>0</v>
      </c>
      <c r="BE267" s="491">
        <f>AV267*(1.05+AO267+AP267)</f>
        <v>103.95</v>
      </c>
      <c r="BF267" s="248"/>
      <c r="BG267" s="217">
        <f>$N267*BF267</f>
        <v>0</v>
      </c>
      <c r="BH267" s="491">
        <f>$AV267*(1.1+$AO267+$AP267)</f>
        <v>108.9</v>
      </c>
      <c r="BI267" s="103"/>
      <c r="BJ267" s="51">
        <f>N267*BI267</f>
        <v>0</v>
      </c>
      <c r="BK267" s="491">
        <f>AV267*(1.15+AO267+AP267)</f>
        <v>113.85</v>
      </c>
      <c r="BL267" s="103"/>
      <c r="BM267" s="217">
        <f>N267*BL267</f>
        <v>0</v>
      </c>
      <c r="BN267" s="491">
        <f>AV267*(1.2+AO267+AP267)</f>
        <v>118.8</v>
      </c>
      <c r="BO267" s="392">
        <f>(AD267*AW267)+(BC267*BE267)+(BF267*BH267)+(BI267*BK267)+(BL267*BN267)</f>
        <v>0</v>
      </c>
      <c r="BP267" s="217">
        <f>AD267+BC267+BF267+BI267+BL267</f>
        <v>0</v>
      </c>
      <c r="BQ267" s="51">
        <f>N267*BP267</f>
        <v>0</v>
      </c>
      <c r="BR267" s="77">
        <v>512</v>
      </c>
    </row>
    <row r="268" spans="1:70" ht="12.75" customHeight="1" x14ac:dyDescent="0.15">
      <c r="A268" s="51" t="str">
        <f>"LA3"&amp;REPT(0,4-LEN(BR268))&amp;BR268</f>
        <v>LA30266</v>
      </c>
      <c r="B268" s="126" t="s">
        <v>211</v>
      </c>
      <c r="C268" s="126" t="s">
        <v>215</v>
      </c>
      <c r="D268" s="126" t="s">
        <v>5</v>
      </c>
      <c r="E268" s="238"/>
      <c r="F268" s="55" t="s">
        <v>149</v>
      </c>
      <c r="G268" s="55"/>
      <c r="H268" s="55"/>
      <c r="I268" s="230" t="s">
        <v>1054</v>
      </c>
      <c r="J268" s="219"/>
      <c r="K268" s="219"/>
      <c r="L268" s="230" t="s">
        <v>1055</v>
      </c>
      <c r="M268" s="55">
        <v>4.2640000000000002</v>
      </c>
      <c r="N268" s="130">
        <v>1</v>
      </c>
      <c r="O268" s="239"/>
      <c r="P268" s="239"/>
      <c r="Q268" s="56"/>
      <c r="R268" s="57"/>
      <c r="S268" s="58"/>
      <c r="T268" s="59"/>
      <c r="U268" s="60"/>
      <c r="V268" s="61"/>
      <c r="W268" s="62"/>
      <c r="X268" s="63"/>
      <c r="Y268" s="64"/>
      <c r="Z268" s="65"/>
      <c r="AA268" s="66"/>
      <c r="AB268" s="103"/>
      <c r="AC268" s="103"/>
      <c r="AD268" s="220">
        <f t="shared" si="284"/>
        <v>0</v>
      </c>
      <c r="AE268" s="68">
        <f>N268*AD268</f>
        <v>0</v>
      </c>
      <c r="AF268" s="69"/>
      <c r="AG268" s="69"/>
      <c r="AH268" s="70"/>
      <c r="AI268" s="69"/>
      <c r="AJ268" s="69"/>
      <c r="AK268" s="69"/>
      <c r="AL268" s="495"/>
      <c r="AM268" s="489"/>
      <c r="AN268" s="69">
        <v>134</v>
      </c>
      <c r="AO268" s="70"/>
      <c r="AP268" s="70"/>
      <c r="AQ268" s="70"/>
      <c r="AR268" s="69">
        <v>109</v>
      </c>
      <c r="AS268" s="69"/>
      <c r="AT268" s="493"/>
      <c r="AU268" s="494"/>
      <c r="AV268" s="490">
        <f>IF(OrderFormType="Wholesale",CEILING(AR268*ExchRate,ExchRateRoundUpTo),CEILING(AN268*ExchRate,ExchRateRoundUpTo)/1.22)</f>
        <v>109</v>
      </c>
      <c r="AW268" s="490">
        <f>AV268*(1+AO268+AP268)</f>
        <v>109</v>
      </c>
      <c r="AX268" s="71"/>
      <c r="AY268" s="72"/>
      <c r="AZ268" s="73"/>
      <c r="BA268" s="74"/>
      <c r="BB268" s="75"/>
      <c r="BC268" s="52">
        <f>SUM(AX268:BB268)</f>
        <v>0</v>
      </c>
      <c r="BD268" s="51">
        <f>N268*BC268</f>
        <v>0</v>
      </c>
      <c r="BE268" s="491">
        <f>AV268*(1.05+AO268+AP268)</f>
        <v>114.45</v>
      </c>
      <c r="BF268" s="248"/>
      <c r="BG268" s="217">
        <f>$N268*BF268</f>
        <v>0</v>
      </c>
      <c r="BH268" s="491">
        <f>$AV268*(1.1+$AO268+$AP268)</f>
        <v>119.9</v>
      </c>
      <c r="BI268" s="103"/>
      <c r="BJ268" s="51">
        <f>N268*BI268</f>
        <v>0</v>
      </c>
      <c r="BK268" s="491">
        <f>AV268*(1.15+AO268+AP268)</f>
        <v>125.35</v>
      </c>
      <c r="BL268" s="103"/>
      <c r="BM268" s="217">
        <f>N268*BL268</f>
        <v>0</v>
      </c>
      <c r="BN268" s="491">
        <f>AV268*(1.2+AO268+AP268)</f>
        <v>130.79999999999998</v>
      </c>
      <c r="BO268" s="392">
        <f>(AD268*AW268)+(BC268*BE268)+(BF268*BH268)+(BI268*BK268)+(BL268*BN268)</f>
        <v>0</v>
      </c>
      <c r="BP268" s="217">
        <f>AD268+BC268+BF268+BI268+BL268</f>
        <v>0</v>
      </c>
      <c r="BQ268" s="51">
        <f>N268*BP268</f>
        <v>0</v>
      </c>
      <c r="BR268" s="77">
        <v>266</v>
      </c>
    </row>
    <row r="269" spans="1:70" ht="12.75" customHeight="1" x14ac:dyDescent="0.15">
      <c r="A269" s="51" t="str">
        <f>"LA3"&amp;REPT(0,4-LEN(BR269))&amp;BR269</f>
        <v>LA30103</v>
      </c>
      <c r="B269" s="126" t="s">
        <v>211</v>
      </c>
      <c r="C269" s="126" t="s">
        <v>216</v>
      </c>
      <c r="D269" s="126" t="s">
        <v>5</v>
      </c>
      <c r="E269" s="238"/>
      <c r="F269" s="55" t="s">
        <v>149</v>
      </c>
      <c r="G269" s="55"/>
      <c r="H269" s="55"/>
      <c r="I269" s="230" t="s">
        <v>1054</v>
      </c>
      <c r="J269" s="219"/>
      <c r="K269" s="219"/>
      <c r="L269" s="230" t="s">
        <v>1055</v>
      </c>
      <c r="M269" s="55">
        <v>3.3</v>
      </c>
      <c r="N269" s="130">
        <v>1</v>
      </c>
      <c r="O269" s="239"/>
      <c r="P269" s="239"/>
      <c r="Q269" s="56"/>
      <c r="R269" s="57"/>
      <c r="S269" s="58"/>
      <c r="T269" s="59"/>
      <c r="U269" s="60"/>
      <c r="V269" s="61"/>
      <c r="W269" s="62"/>
      <c r="X269" s="63"/>
      <c r="Y269" s="64"/>
      <c r="Z269" s="65"/>
      <c r="AA269" s="66"/>
      <c r="AB269" s="103"/>
      <c r="AC269" s="103"/>
      <c r="AD269" s="220">
        <f t="shared" si="284"/>
        <v>0</v>
      </c>
      <c r="AE269" s="68">
        <f>N269*AD269</f>
        <v>0</v>
      </c>
      <c r="AF269" s="69"/>
      <c r="AG269" s="69"/>
      <c r="AH269" s="70"/>
      <c r="AI269" s="69"/>
      <c r="AJ269" s="69"/>
      <c r="AK269" s="69"/>
      <c r="AL269" s="495"/>
      <c r="AM269" s="489"/>
      <c r="AN269" s="69">
        <v>134</v>
      </c>
      <c r="AO269" s="70"/>
      <c r="AP269" s="70"/>
      <c r="AQ269" s="70"/>
      <c r="AR269" s="69">
        <v>109</v>
      </c>
      <c r="AS269" s="69"/>
      <c r="AT269" s="493"/>
      <c r="AU269" s="494"/>
      <c r="AV269" s="490">
        <f>IF(OrderFormType="Wholesale",CEILING(AR269*ExchRate,ExchRateRoundUpTo),CEILING(AN269*ExchRate,ExchRateRoundUpTo)/1.22)</f>
        <v>109</v>
      </c>
      <c r="AW269" s="490">
        <f>AV269*(1+AO269+AP269)</f>
        <v>109</v>
      </c>
      <c r="AX269" s="71"/>
      <c r="AY269" s="72"/>
      <c r="AZ269" s="73"/>
      <c r="BA269" s="74"/>
      <c r="BB269" s="75"/>
      <c r="BC269" s="52">
        <f>SUM(AX269:BB269)</f>
        <v>0</v>
      </c>
      <c r="BD269" s="51">
        <f>N269*BC269</f>
        <v>0</v>
      </c>
      <c r="BE269" s="491">
        <f>AV269*(1.05+AO269+AP269)</f>
        <v>114.45</v>
      </c>
      <c r="BF269" s="248"/>
      <c r="BG269" s="217">
        <f>$N269*BF269</f>
        <v>0</v>
      </c>
      <c r="BH269" s="491">
        <f>$AV269*(1.1+$AO269+$AP269)</f>
        <v>119.9</v>
      </c>
      <c r="BI269" s="103"/>
      <c r="BJ269" s="51">
        <f>N269*BI269</f>
        <v>0</v>
      </c>
      <c r="BK269" s="491">
        <f>AV269*(1.15+AO269+AP269)</f>
        <v>125.35</v>
      </c>
      <c r="BL269" s="103"/>
      <c r="BM269" s="217">
        <f>N269*BL269</f>
        <v>0</v>
      </c>
      <c r="BN269" s="491">
        <f>AV269*(1.2+AO269+AP269)</f>
        <v>130.79999999999998</v>
      </c>
      <c r="BO269" s="392">
        <f>(AD269*AW269)+(BC269*BE269)+(BF269*BH269)+(BI269*BK269)+(BL269*BN269)</f>
        <v>0</v>
      </c>
      <c r="BP269" s="217">
        <f>AD269+BC269+BF269+BI269+BL269</f>
        <v>0</v>
      </c>
      <c r="BQ269" s="51">
        <f>N269*BP269</f>
        <v>0</v>
      </c>
      <c r="BR269" s="77">
        <v>103</v>
      </c>
    </row>
    <row r="270" spans="1:70" ht="17" x14ac:dyDescent="0.2">
      <c r="A270" s="127"/>
      <c r="B270" s="127"/>
      <c r="C270" s="292" t="s">
        <v>332</v>
      </c>
      <c r="D270" s="127"/>
      <c r="E270" s="235"/>
      <c r="F270" s="127"/>
      <c r="G270" s="127"/>
      <c r="H270" s="127"/>
      <c r="I270" s="235"/>
      <c r="J270" s="235"/>
      <c r="K270" s="235"/>
      <c r="L270" s="235"/>
      <c r="M270" s="127"/>
      <c r="N270" s="127"/>
      <c r="O270" s="235"/>
      <c r="P270" s="235"/>
      <c r="Q270" s="190"/>
      <c r="R270" s="190"/>
      <c r="S270" s="190"/>
      <c r="T270" s="190"/>
      <c r="U270" s="190"/>
      <c r="V270" s="190"/>
      <c r="W270" s="190"/>
      <c r="X270" s="190"/>
      <c r="Y270" s="190"/>
      <c r="Z270" s="190"/>
      <c r="AA270" s="190"/>
      <c r="AB270" s="236"/>
      <c r="AC270" s="236"/>
      <c r="AD270" s="127"/>
      <c r="AE270" s="127"/>
      <c r="AF270" s="127"/>
      <c r="AG270" s="127"/>
      <c r="AH270" s="127"/>
      <c r="AI270" s="127"/>
      <c r="AJ270" s="235"/>
      <c r="AK270" s="127"/>
      <c r="AL270" s="127"/>
      <c r="AM270" s="127"/>
      <c r="AN270" s="235"/>
      <c r="AO270" s="235"/>
      <c r="AP270" s="235"/>
      <c r="AQ270" s="127"/>
      <c r="AR270" s="235"/>
      <c r="AS270" s="235"/>
      <c r="AT270" s="235"/>
      <c r="AU270" s="235"/>
      <c r="AV270" s="235"/>
      <c r="AW270" s="235"/>
      <c r="AX270" s="236"/>
      <c r="AY270" s="236"/>
      <c r="AZ270" s="236"/>
      <c r="BA270" s="236"/>
      <c r="BB270" s="236"/>
      <c r="BC270" s="235"/>
      <c r="BD270" s="235"/>
      <c r="BE270" s="235"/>
      <c r="BF270" s="235"/>
      <c r="BG270" s="235"/>
      <c r="BH270" s="236"/>
      <c r="BI270" s="235"/>
      <c r="BJ270" s="235"/>
      <c r="BK270" s="235"/>
      <c r="BL270" s="235"/>
      <c r="BM270" s="235"/>
      <c r="BN270" s="235"/>
      <c r="BO270" s="235"/>
      <c r="BP270" s="235"/>
      <c r="BQ270" s="127"/>
      <c r="BR270" s="128"/>
    </row>
    <row r="271" spans="1:70" ht="12.75" customHeight="1" x14ac:dyDescent="0.15">
      <c r="A271" s="51" t="str">
        <f t="shared" ref="A271:A282" si="327">"LA3"&amp;REPT(0,4-LEN(BR271))&amp;BR271</f>
        <v>LA32269</v>
      </c>
      <c r="B271" s="167" t="s">
        <v>332</v>
      </c>
      <c r="C271" s="167" t="s">
        <v>344</v>
      </c>
      <c r="D271" s="167" t="s">
        <v>1074</v>
      </c>
      <c r="E271" s="218"/>
      <c r="F271" s="129" t="s">
        <v>1058</v>
      </c>
      <c r="G271" s="285" t="s">
        <v>514</v>
      </c>
      <c r="H271" s="129" t="s">
        <v>70</v>
      </c>
      <c r="I271" s="269" t="s">
        <v>1071</v>
      </c>
      <c r="J271" s="590" t="s">
        <v>1052</v>
      </c>
      <c r="K271" s="590" t="s">
        <v>1053</v>
      </c>
      <c r="L271" s="589" t="s">
        <v>1067</v>
      </c>
      <c r="M271" s="55">
        <v>3.4</v>
      </c>
      <c r="N271" s="130">
        <v>1</v>
      </c>
      <c r="O271" s="239"/>
      <c r="P271" s="239"/>
      <c r="Q271" s="56"/>
      <c r="R271" s="57"/>
      <c r="S271" s="58"/>
      <c r="T271" s="59"/>
      <c r="U271" s="60"/>
      <c r="V271" s="61"/>
      <c r="W271" s="62"/>
      <c r="X271" s="63"/>
      <c r="Y271" s="64"/>
      <c r="Z271" s="65"/>
      <c r="AA271" s="66"/>
      <c r="AB271" s="103"/>
      <c r="AC271" s="103"/>
      <c r="AD271" s="220">
        <f t="shared" ref="AD271:AD282" si="328">SUM(Q271:AC271)</f>
        <v>0</v>
      </c>
      <c r="AE271" s="68">
        <f t="shared" ref="AE271:AE282" si="329">N271*AD271</f>
        <v>0</v>
      </c>
      <c r="AF271" s="69"/>
      <c r="AG271" s="69"/>
      <c r="AH271" s="70"/>
      <c r="AI271" s="69"/>
      <c r="AJ271" s="69"/>
      <c r="AK271" s="69"/>
      <c r="AL271" s="495"/>
      <c r="AM271" s="489"/>
      <c r="AN271" s="69">
        <v>544</v>
      </c>
      <c r="AO271" s="70"/>
      <c r="AP271" s="70"/>
      <c r="AQ271" s="70"/>
      <c r="AR271" s="69">
        <v>444</v>
      </c>
      <c r="AS271" s="69"/>
      <c r="AT271" s="493"/>
      <c r="AU271" s="494"/>
      <c r="AV271" s="490">
        <f t="shared" ref="AV271:AV282" si="330">IF(OrderFormType="Wholesale",CEILING(AR271*ExchRate,ExchRateRoundUpTo),CEILING(AN271*ExchRate,ExchRateRoundUpTo)/1.22)</f>
        <v>444</v>
      </c>
      <c r="AW271" s="490">
        <f t="shared" ref="AW271:AW282" si="331">AV271*(1+AO271+AP271)</f>
        <v>444</v>
      </c>
      <c r="AX271" s="71"/>
      <c r="AY271" s="72"/>
      <c r="AZ271" s="73"/>
      <c r="BA271" s="74"/>
      <c r="BB271" s="75"/>
      <c r="BC271" s="52">
        <f t="shared" ref="BC271:BC282" si="332">SUM(AX271:BB271)</f>
        <v>0</v>
      </c>
      <c r="BD271" s="51">
        <f t="shared" ref="BD271:BD282" si="333">N271*BC271</f>
        <v>0</v>
      </c>
      <c r="BE271" s="491">
        <f t="shared" ref="BE271:BE282" si="334">AV271*(1.1+AO271+AP271)</f>
        <v>488.40000000000003</v>
      </c>
      <c r="BF271" s="248"/>
      <c r="BG271" s="217">
        <f t="shared" ref="BG271:BG282" si="335">$N271*BF271</f>
        <v>0</v>
      </c>
      <c r="BH271" s="491">
        <f t="shared" ref="BH271:BH282" si="336">$AV271*(1.1+$AO271+$AP271)</f>
        <v>488.40000000000003</v>
      </c>
      <c r="BI271" s="395"/>
      <c r="BJ271" s="51">
        <f t="shared" ref="BJ271:BJ282" si="337">N271*BI271</f>
        <v>0</v>
      </c>
      <c r="BK271" s="491">
        <f t="shared" ref="BK271:BK282" si="338">AV271*(1.15+AO271+AP271)</f>
        <v>510.59999999999997</v>
      </c>
      <c r="BL271" s="395"/>
      <c r="BM271" s="217">
        <f t="shared" ref="BM271:BM282" si="339">N271*BL271</f>
        <v>0</v>
      </c>
      <c r="BN271" s="491">
        <f t="shared" ref="BN271:BN282" si="340">AV271*(1.2+AO271+AP271)</f>
        <v>532.79999999999995</v>
      </c>
      <c r="BO271" s="392">
        <f t="shared" ref="BO271:BO282" si="341">(AD271*AW271)+(BC271*BE271)+(BF271*BH271)+(BI271*BK271)+(BL271*BN271)</f>
        <v>0</v>
      </c>
      <c r="BP271" s="217">
        <f t="shared" ref="BP271:BP282" si="342">AD271+BC271+BF271+BI271+BL271</f>
        <v>0</v>
      </c>
      <c r="BQ271" s="51">
        <f t="shared" ref="BQ271:BQ282" si="343">N271*BP271</f>
        <v>0</v>
      </c>
      <c r="BR271" s="77">
        <v>2269</v>
      </c>
    </row>
    <row r="272" spans="1:70" ht="12.75" customHeight="1" x14ac:dyDescent="0.15">
      <c r="A272" s="51" t="str">
        <f t="shared" si="327"/>
        <v>LA32270</v>
      </c>
      <c r="B272" s="167" t="s">
        <v>332</v>
      </c>
      <c r="C272" s="167" t="s">
        <v>345</v>
      </c>
      <c r="D272" s="167" t="s">
        <v>1074</v>
      </c>
      <c r="E272" s="218"/>
      <c r="F272" s="129" t="s">
        <v>1058</v>
      </c>
      <c r="G272" s="285" t="s">
        <v>513</v>
      </c>
      <c r="H272" s="55" t="s">
        <v>70</v>
      </c>
      <c r="I272" s="269" t="s">
        <v>1071</v>
      </c>
      <c r="J272" s="590" t="s">
        <v>1052</v>
      </c>
      <c r="K272" s="590" t="s">
        <v>1053</v>
      </c>
      <c r="L272" s="589" t="s">
        <v>1067</v>
      </c>
      <c r="M272" s="55">
        <v>7.1</v>
      </c>
      <c r="N272" s="130">
        <v>1</v>
      </c>
      <c r="O272" s="239"/>
      <c r="P272" s="239"/>
      <c r="Q272" s="56"/>
      <c r="R272" s="57"/>
      <c r="S272" s="58"/>
      <c r="T272" s="59"/>
      <c r="U272" s="60"/>
      <c r="V272" s="61"/>
      <c r="W272" s="62"/>
      <c r="X272" s="63"/>
      <c r="Y272" s="64"/>
      <c r="Z272" s="65"/>
      <c r="AA272" s="66"/>
      <c r="AB272" s="103"/>
      <c r="AC272" s="103"/>
      <c r="AD272" s="220">
        <f t="shared" si="328"/>
        <v>0</v>
      </c>
      <c r="AE272" s="68">
        <f t="shared" si="329"/>
        <v>0</v>
      </c>
      <c r="AF272" s="69"/>
      <c r="AG272" s="69"/>
      <c r="AH272" s="70"/>
      <c r="AI272" s="69"/>
      <c r="AJ272" s="69"/>
      <c r="AK272" s="69"/>
      <c r="AL272" s="495"/>
      <c r="AM272" s="489"/>
      <c r="AN272" s="69">
        <v>744</v>
      </c>
      <c r="AO272" s="70"/>
      <c r="AP272" s="70"/>
      <c r="AQ272" s="70"/>
      <c r="AR272" s="69">
        <v>609</v>
      </c>
      <c r="AS272" s="69"/>
      <c r="AT272" s="493"/>
      <c r="AU272" s="494"/>
      <c r="AV272" s="490">
        <f t="shared" si="330"/>
        <v>609</v>
      </c>
      <c r="AW272" s="490">
        <f t="shared" si="331"/>
        <v>609</v>
      </c>
      <c r="AX272" s="71"/>
      <c r="AY272" s="72"/>
      <c r="AZ272" s="73"/>
      <c r="BA272" s="74"/>
      <c r="BB272" s="75"/>
      <c r="BC272" s="52">
        <f t="shared" si="332"/>
        <v>0</v>
      </c>
      <c r="BD272" s="51">
        <f t="shared" si="333"/>
        <v>0</v>
      </c>
      <c r="BE272" s="491">
        <f t="shared" si="334"/>
        <v>669.90000000000009</v>
      </c>
      <c r="BF272" s="248"/>
      <c r="BG272" s="217">
        <f t="shared" si="335"/>
        <v>0</v>
      </c>
      <c r="BH272" s="491">
        <f t="shared" si="336"/>
        <v>669.90000000000009</v>
      </c>
      <c r="BI272" s="395"/>
      <c r="BJ272" s="51">
        <f t="shared" si="337"/>
        <v>0</v>
      </c>
      <c r="BK272" s="491">
        <f t="shared" si="338"/>
        <v>700.34999999999991</v>
      </c>
      <c r="BL272" s="395"/>
      <c r="BM272" s="217">
        <f t="shared" si="339"/>
        <v>0</v>
      </c>
      <c r="BN272" s="491">
        <f t="shared" si="340"/>
        <v>730.8</v>
      </c>
      <c r="BO272" s="392">
        <f t="shared" si="341"/>
        <v>0</v>
      </c>
      <c r="BP272" s="217">
        <f t="shared" si="342"/>
        <v>0</v>
      </c>
      <c r="BQ272" s="51">
        <f t="shared" si="343"/>
        <v>0</v>
      </c>
      <c r="BR272" s="77">
        <v>2270</v>
      </c>
    </row>
    <row r="273" spans="1:293" ht="12.75" customHeight="1" x14ac:dyDescent="0.15">
      <c r="A273" s="51" t="str">
        <f t="shared" si="327"/>
        <v>LA32271</v>
      </c>
      <c r="B273" s="167" t="s">
        <v>332</v>
      </c>
      <c r="C273" s="167" t="s">
        <v>346</v>
      </c>
      <c r="D273" s="167" t="s">
        <v>1074</v>
      </c>
      <c r="E273" s="218"/>
      <c r="F273" s="129" t="s">
        <v>1058</v>
      </c>
      <c r="G273" s="285" t="s">
        <v>512</v>
      </c>
      <c r="H273" s="55" t="s">
        <v>70</v>
      </c>
      <c r="I273" s="269" t="s">
        <v>1071</v>
      </c>
      <c r="J273" s="590" t="s">
        <v>1052</v>
      </c>
      <c r="K273" s="590" t="s">
        <v>1053</v>
      </c>
      <c r="L273" s="589" t="s">
        <v>1067</v>
      </c>
      <c r="M273" s="55">
        <v>12.9</v>
      </c>
      <c r="N273" s="130">
        <v>1</v>
      </c>
      <c r="O273" s="239"/>
      <c r="P273" s="239"/>
      <c r="Q273" s="56"/>
      <c r="R273" s="57"/>
      <c r="S273" s="58"/>
      <c r="T273" s="59"/>
      <c r="U273" s="60"/>
      <c r="V273" s="61"/>
      <c r="W273" s="62"/>
      <c r="X273" s="63"/>
      <c r="Y273" s="64"/>
      <c r="Z273" s="65"/>
      <c r="AA273" s="66"/>
      <c r="AB273" s="103"/>
      <c r="AC273" s="103"/>
      <c r="AD273" s="220">
        <f t="shared" si="328"/>
        <v>0</v>
      </c>
      <c r="AE273" s="68">
        <f t="shared" si="329"/>
        <v>0</v>
      </c>
      <c r="AF273" s="69"/>
      <c r="AG273" s="69"/>
      <c r="AH273" s="70"/>
      <c r="AI273" s="69"/>
      <c r="AJ273" s="69"/>
      <c r="AK273" s="69"/>
      <c r="AL273" s="495"/>
      <c r="AM273" s="489"/>
      <c r="AN273" s="69">
        <v>1084</v>
      </c>
      <c r="AO273" s="70"/>
      <c r="AP273" s="70"/>
      <c r="AQ273" s="70"/>
      <c r="AR273" s="69">
        <v>889</v>
      </c>
      <c r="AS273" s="69"/>
      <c r="AT273" s="493"/>
      <c r="AU273" s="494"/>
      <c r="AV273" s="490">
        <f t="shared" si="330"/>
        <v>889</v>
      </c>
      <c r="AW273" s="490">
        <f t="shared" si="331"/>
        <v>889</v>
      </c>
      <c r="AX273" s="71"/>
      <c r="AY273" s="72"/>
      <c r="AZ273" s="73"/>
      <c r="BA273" s="74"/>
      <c r="BB273" s="75"/>
      <c r="BC273" s="52">
        <f t="shared" si="332"/>
        <v>0</v>
      </c>
      <c r="BD273" s="51">
        <f t="shared" si="333"/>
        <v>0</v>
      </c>
      <c r="BE273" s="491">
        <f t="shared" si="334"/>
        <v>977.90000000000009</v>
      </c>
      <c r="BF273" s="248"/>
      <c r="BG273" s="217">
        <f t="shared" si="335"/>
        <v>0</v>
      </c>
      <c r="BH273" s="491">
        <f t="shared" si="336"/>
        <v>977.90000000000009</v>
      </c>
      <c r="BI273" s="395"/>
      <c r="BJ273" s="51">
        <f t="shared" si="337"/>
        <v>0</v>
      </c>
      <c r="BK273" s="491">
        <f t="shared" si="338"/>
        <v>1022.3499999999999</v>
      </c>
      <c r="BL273" s="395"/>
      <c r="BM273" s="217">
        <f t="shared" si="339"/>
        <v>0</v>
      </c>
      <c r="BN273" s="491">
        <f t="shared" si="340"/>
        <v>1066.8</v>
      </c>
      <c r="BO273" s="392">
        <f t="shared" si="341"/>
        <v>0</v>
      </c>
      <c r="BP273" s="217">
        <f t="shared" si="342"/>
        <v>0</v>
      </c>
      <c r="BQ273" s="51">
        <f t="shared" si="343"/>
        <v>0</v>
      </c>
      <c r="BR273" s="77">
        <v>2271</v>
      </c>
    </row>
    <row r="274" spans="1:293" ht="12.75" customHeight="1" x14ac:dyDescent="0.15">
      <c r="A274" s="51" t="str">
        <f t="shared" si="327"/>
        <v>LA32272</v>
      </c>
      <c r="B274" s="167" t="s">
        <v>332</v>
      </c>
      <c r="C274" s="167" t="s">
        <v>347</v>
      </c>
      <c r="D274" s="167" t="s">
        <v>1074</v>
      </c>
      <c r="E274" s="218"/>
      <c r="F274" s="129" t="s">
        <v>1058</v>
      </c>
      <c r="G274" s="285" t="s">
        <v>515</v>
      </c>
      <c r="H274" s="55" t="s">
        <v>70</v>
      </c>
      <c r="I274" s="269" t="s">
        <v>1071</v>
      </c>
      <c r="J274" s="590" t="s">
        <v>1052</v>
      </c>
      <c r="K274" s="590" t="s">
        <v>1053</v>
      </c>
      <c r="L274" s="589" t="s">
        <v>1067</v>
      </c>
      <c r="M274" s="55">
        <v>3.4</v>
      </c>
      <c r="N274" s="130">
        <v>1</v>
      </c>
      <c r="O274" s="239"/>
      <c r="P274" s="239"/>
      <c r="Q274" s="56"/>
      <c r="R274" s="57"/>
      <c r="S274" s="58"/>
      <c r="T274" s="59"/>
      <c r="U274" s="60"/>
      <c r="V274" s="61"/>
      <c r="W274" s="62"/>
      <c r="X274" s="63"/>
      <c r="Y274" s="64"/>
      <c r="Z274" s="65"/>
      <c r="AA274" s="66"/>
      <c r="AB274" s="103"/>
      <c r="AC274" s="103"/>
      <c r="AD274" s="220">
        <f t="shared" si="328"/>
        <v>0</v>
      </c>
      <c r="AE274" s="68">
        <f t="shared" si="329"/>
        <v>0</v>
      </c>
      <c r="AF274" s="69"/>
      <c r="AG274" s="69"/>
      <c r="AH274" s="70"/>
      <c r="AI274" s="69"/>
      <c r="AJ274" s="69"/>
      <c r="AK274" s="69"/>
      <c r="AL274" s="495"/>
      <c r="AM274" s="489"/>
      <c r="AN274" s="69">
        <v>544</v>
      </c>
      <c r="AO274" s="70"/>
      <c r="AP274" s="70"/>
      <c r="AQ274" s="70"/>
      <c r="AR274" s="69">
        <v>444</v>
      </c>
      <c r="AS274" s="69"/>
      <c r="AT274" s="493"/>
      <c r="AU274" s="494"/>
      <c r="AV274" s="490">
        <f t="shared" si="330"/>
        <v>444</v>
      </c>
      <c r="AW274" s="490">
        <f t="shared" si="331"/>
        <v>444</v>
      </c>
      <c r="AX274" s="71"/>
      <c r="AY274" s="72"/>
      <c r="AZ274" s="73"/>
      <c r="BA274" s="74"/>
      <c r="BB274" s="75"/>
      <c r="BC274" s="52">
        <f t="shared" si="332"/>
        <v>0</v>
      </c>
      <c r="BD274" s="51">
        <f t="shared" si="333"/>
        <v>0</v>
      </c>
      <c r="BE274" s="491">
        <f t="shared" si="334"/>
        <v>488.40000000000003</v>
      </c>
      <c r="BF274" s="248"/>
      <c r="BG274" s="217">
        <f t="shared" si="335"/>
        <v>0</v>
      </c>
      <c r="BH274" s="491">
        <f t="shared" si="336"/>
        <v>488.40000000000003</v>
      </c>
      <c r="BI274" s="395"/>
      <c r="BJ274" s="51">
        <f t="shared" si="337"/>
        <v>0</v>
      </c>
      <c r="BK274" s="491">
        <f t="shared" si="338"/>
        <v>510.59999999999997</v>
      </c>
      <c r="BL274" s="395"/>
      <c r="BM274" s="217">
        <f t="shared" si="339"/>
        <v>0</v>
      </c>
      <c r="BN274" s="491">
        <f t="shared" si="340"/>
        <v>532.79999999999995</v>
      </c>
      <c r="BO274" s="392">
        <f t="shared" si="341"/>
        <v>0</v>
      </c>
      <c r="BP274" s="217">
        <f t="shared" si="342"/>
        <v>0</v>
      </c>
      <c r="BQ274" s="51">
        <f t="shared" si="343"/>
        <v>0</v>
      </c>
      <c r="BR274" s="77">
        <v>2272</v>
      </c>
    </row>
    <row r="275" spans="1:293" ht="12.75" customHeight="1" x14ac:dyDescent="0.15">
      <c r="A275" s="51" t="str">
        <f t="shared" si="327"/>
        <v>LA32273</v>
      </c>
      <c r="B275" s="167" t="s">
        <v>332</v>
      </c>
      <c r="C275" s="167" t="s">
        <v>348</v>
      </c>
      <c r="D275" s="167" t="s">
        <v>1074</v>
      </c>
      <c r="E275" s="218"/>
      <c r="F275" s="129" t="s">
        <v>1058</v>
      </c>
      <c r="G275" s="285" t="s">
        <v>513</v>
      </c>
      <c r="H275" s="55" t="s">
        <v>70</v>
      </c>
      <c r="I275" s="269" t="s">
        <v>1071</v>
      </c>
      <c r="J275" s="590" t="s">
        <v>1052</v>
      </c>
      <c r="K275" s="590" t="s">
        <v>1053</v>
      </c>
      <c r="L275" s="589" t="s">
        <v>1067</v>
      </c>
      <c r="M275" s="55">
        <v>7.1</v>
      </c>
      <c r="N275" s="130">
        <v>1</v>
      </c>
      <c r="O275" s="239"/>
      <c r="P275" s="239"/>
      <c r="Q275" s="56"/>
      <c r="R275" s="57"/>
      <c r="S275" s="58"/>
      <c r="T275" s="59"/>
      <c r="U275" s="60"/>
      <c r="V275" s="61"/>
      <c r="W275" s="62"/>
      <c r="X275" s="63"/>
      <c r="Y275" s="64"/>
      <c r="Z275" s="65"/>
      <c r="AA275" s="66"/>
      <c r="AB275" s="103"/>
      <c r="AC275" s="103"/>
      <c r="AD275" s="220">
        <f t="shared" si="328"/>
        <v>0</v>
      </c>
      <c r="AE275" s="68">
        <f t="shared" si="329"/>
        <v>0</v>
      </c>
      <c r="AF275" s="69"/>
      <c r="AG275" s="69"/>
      <c r="AH275" s="70"/>
      <c r="AI275" s="69"/>
      <c r="AJ275" s="69"/>
      <c r="AK275" s="69"/>
      <c r="AL275" s="495"/>
      <c r="AM275" s="489"/>
      <c r="AN275" s="69">
        <v>744</v>
      </c>
      <c r="AO275" s="70"/>
      <c r="AP275" s="70"/>
      <c r="AQ275" s="70"/>
      <c r="AR275" s="69">
        <v>609</v>
      </c>
      <c r="AS275" s="69"/>
      <c r="AT275" s="493"/>
      <c r="AU275" s="494"/>
      <c r="AV275" s="490">
        <f t="shared" si="330"/>
        <v>609</v>
      </c>
      <c r="AW275" s="490">
        <f t="shared" si="331"/>
        <v>609</v>
      </c>
      <c r="AX275" s="71"/>
      <c r="AY275" s="72"/>
      <c r="AZ275" s="73"/>
      <c r="BA275" s="74"/>
      <c r="BB275" s="75"/>
      <c r="BC275" s="52">
        <f t="shared" si="332"/>
        <v>0</v>
      </c>
      <c r="BD275" s="51">
        <f t="shared" si="333"/>
        <v>0</v>
      </c>
      <c r="BE275" s="491">
        <f t="shared" si="334"/>
        <v>669.90000000000009</v>
      </c>
      <c r="BF275" s="248"/>
      <c r="BG275" s="217">
        <f t="shared" si="335"/>
        <v>0</v>
      </c>
      <c r="BH275" s="491">
        <f t="shared" si="336"/>
        <v>669.90000000000009</v>
      </c>
      <c r="BI275" s="395"/>
      <c r="BJ275" s="51">
        <f t="shared" si="337"/>
        <v>0</v>
      </c>
      <c r="BK275" s="491">
        <f t="shared" si="338"/>
        <v>700.34999999999991</v>
      </c>
      <c r="BL275" s="395"/>
      <c r="BM275" s="217">
        <f t="shared" si="339"/>
        <v>0</v>
      </c>
      <c r="BN275" s="491">
        <f t="shared" si="340"/>
        <v>730.8</v>
      </c>
      <c r="BO275" s="392">
        <f t="shared" si="341"/>
        <v>0</v>
      </c>
      <c r="BP275" s="217">
        <f t="shared" si="342"/>
        <v>0</v>
      </c>
      <c r="BQ275" s="51">
        <f t="shared" si="343"/>
        <v>0</v>
      </c>
      <c r="BR275" s="77">
        <v>2273</v>
      </c>
    </row>
    <row r="276" spans="1:293" ht="12.75" customHeight="1" x14ac:dyDescent="0.15">
      <c r="A276" s="51" t="str">
        <f t="shared" si="327"/>
        <v>LA32274</v>
      </c>
      <c r="B276" s="167" t="s">
        <v>332</v>
      </c>
      <c r="C276" s="167" t="s">
        <v>349</v>
      </c>
      <c r="D276" s="167" t="s">
        <v>1074</v>
      </c>
      <c r="E276" s="218"/>
      <c r="F276" s="129" t="s">
        <v>1058</v>
      </c>
      <c r="G276" s="285" t="s">
        <v>512</v>
      </c>
      <c r="H276" s="55" t="s">
        <v>70</v>
      </c>
      <c r="I276" s="269" t="s">
        <v>1071</v>
      </c>
      <c r="J276" s="590" t="s">
        <v>1052</v>
      </c>
      <c r="K276" s="590" t="s">
        <v>1053</v>
      </c>
      <c r="L276" s="589" t="s">
        <v>1067</v>
      </c>
      <c r="M276" s="55">
        <v>12.9</v>
      </c>
      <c r="N276" s="130">
        <v>1</v>
      </c>
      <c r="O276" s="239"/>
      <c r="P276" s="239"/>
      <c r="Q276" s="56"/>
      <c r="R276" s="57"/>
      <c r="S276" s="58"/>
      <c r="T276" s="59"/>
      <c r="U276" s="60"/>
      <c r="V276" s="61"/>
      <c r="W276" s="62"/>
      <c r="X276" s="63"/>
      <c r="Y276" s="64"/>
      <c r="Z276" s="65"/>
      <c r="AA276" s="66"/>
      <c r="AB276" s="103"/>
      <c r="AC276" s="103"/>
      <c r="AD276" s="220">
        <f t="shared" si="328"/>
        <v>0</v>
      </c>
      <c r="AE276" s="68">
        <f t="shared" si="329"/>
        <v>0</v>
      </c>
      <c r="AF276" s="69"/>
      <c r="AG276" s="69"/>
      <c r="AH276" s="70"/>
      <c r="AI276" s="69"/>
      <c r="AJ276" s="69"/>
      <c r="AK276" s="69"/>
      <c r="AL276" s="495"/>
      <c r="AM276" s="489"/>
      <c r="AN276" s="69">
        <v>1079</v>
      </c>
      <c r="AO276" s="70"/>
      <c r="AP276" s="70"/>
      <c r="AQ276" s="70"/>
      <c r="AR276" s="69">
        <v>884</v>
      </c>
      <c r="AS276" s="69"/>
      <c r="AT276" s="493"/>
      <c r="AU276" s="494"/>
      <c r="AV276" s="490">
        <f t="shared" si="330"/>
        <v>884</v>
      </c>
      <c r="AW276" s="490">
        <f t="shared" si="331"/>
        <v>884</v>
      </c>
      <c r="AX276" s="71"/>
      <c r="AY276" s="72"/>
      <c r="AZ276" s="73"/>
      <c r="BA276" s="74"/>
      <c r="BB276" s="75"/>
      <c r="BC276" s="52">
        <f t="shared" si="332"/>
        <v>0</v>
      </c>
      <c r="BD276" s="51">
        <f t="shared" si="333"/>
        <v>0</v>
      </c>
      <c r="BE276" s="491">
        <f t="shared" si="334"/>
        <v>972.40000000000009</v>
      </c>
      <c r="BF276" s="248"/>
      <c r="BG276" s="217">
        <f t="shared" si="335"/>
        <v>0</v>
      </c>
      <c r="BH276" s="491">
        <f t="shared" si="336"/>
        <v>972.40000000000009</v>
      </c>
      <c r="BI276" s="395"/>
      <c r="BJ276" s="51">
        <f t="shared" si="337"/>
        <v>0</v>
      </c>
      <c r="BK276" s="491">
        <f t="shared" si="338"/>
        <v>1016.5999999999999</v>
      </c>
      <c r="BL276" s="395"/>
      <c r="BM276" s="217">
        <f t="shared" si="339"/>
        <v>0</v>
      </c>
      <c r="BN276" s="491">
        <f t="shared" si="340"/>
        <v>1060.8</v>
      </c>
      <c r="BO276" s="392">
        <f t="shared" si="341"/>
        <v>0</v>
      </c>
      <c r="BP276" s="217">
        <f t="shared" si="342"/>
        <v>0</v>
      </c>
      <c r="BQ276" s="51">
        <f t="shared" si="343"/>
        <v>0</v>
      </c>
      <c r="BR276" s="77">
        <v>2274</v>
      </c>
    </row>
    <row r="277" spans="1:293" ht="12.75" customHeight="1" x14ac:dyDescent="0.15">
      <c r="A277" s="51" t="str">
        <f t="shared" si="327"/>
        <v>LA32311</v>
      </c>
      <c r="B277" s="167" t="s">
        <v>332</v>
      </c>
      <c r="C277" s="167" t="s">
        <v>517</v>
      </c>
      <c r="D277" s="167" t="s">
        <v>1074</v>
      </c>
      <c r="E277" s="218"/>
      <c r="F277" s="55" t="s">
        <v>477</v>
      </c>
      <c r="G277" s="285" t="s">
        <v>511</v>
      </c>
      <c r="H277" s="55" t="s">
        <v>70</v>
      </c>
      <c r="I277" s="269" t="s">
        <v>1071</v>
      </c>
      <c r="J277" s="590" t="s">
        <v>1056</v>
      </c>
      <c r="K277" s="590" t="s">
        <v>1053</v>
      </c>
      <c r="L277" s="589" t="s">
        <v>1067</v>
      </c>
      <c r="M277" s="55">
        <v>4.1500000000000004</v>
      </c>
      <c r="N277" s="130">
        <v>2</v>
      </c>
      <c r="O277" s="239"/>
      <c r="P277" s="239"/>
      <c r="Q277" s="56"/>
      <c r="R277" s="57"/>
      <c r="S277" s="58"/>
      <c r="T277" s="59"/>
      <c r="U277" s="60"/>
      <c r="V277" s="61"/>
      <c r="W277" s="62"/>
      <c r="X277" s="63"/>
      <c r="Y277" s="64"/>
      <c r="Z277" s="65"/>
      <c r="AA277" s="66"/>
      <c r="AB277" s="103"/>
      <c r="AC277" s="103"/>
      <c r="AD277" s="220">
        <f t="shared" si="328"/>
        <v>0</v>
      </c>
      <c r="AE277" s="68">
        <f t="shared" si="329"/>
        <v>0</v>
      </c>
      <c r="AF277" s="69"/>
      <c r="AG277" s="69"/>
      <c r="AH277" s="70"/>
      <c r="AI277" s="69"/>
      <c r="AJ277" s="69"/>
      <c r="AK277" s="69"/>
      <c r="AL277" s="495"/>
      <c r="AM277" s="489"/>
      <c r="AN277" s="69">
        <v>694</v>
      </c>
      <c r="AO277" s="70"/>
      <c r="AP277" s="70"/>
      <c r="AQ277" s="70"/>
      <c r="AR277" s="69">
        <v>569</v>
      </c>
      <c r="AS277" s="69"/>
      <c r="AT277" s="493"/>
      <c r="AU277" s="494"/>
      <c r="AV277" s="490">
        <f t="shared" si="330"/>
        <v>569</v>
      </c>
      <c r="AW277" s="490">
        <f t="shared" si="331"/>
        <v>569</v>
      </c>
      <c r="AX277" s="71"/>
      <c r="AY277" s="72"/>
      <c r="AZ277" s="73"/>
      <c r="BA277" s="74"/>
      <c r="BB277" s="75"/>
      <c r="BC277" s="52">
        <f t="shared" si="332"/>
        <v>0</v>
      </c>
      <c r="BD277" s="51">
        <f t="shared" si="333"/>
        <v>0</v>
      </c>
      <c r="BE277" s="491">
        <f t="shared" si="334"/>
        <v>625.90000000000009</v>
      </c>
      <c r="BF277" s="248"/>
      <c r="BG277" s="217">
        <f t="shared" si="335"/>
        <v>0</v>
      </c>
      <c r="BH277" s="491">
        <f t="shared" si="336"/>
        <v>625.90000000000009</v>
      </c>
      <c r="BI277" s="395"/>
      <c r="BJ277" s="51">
        <f t="shared" si="337"/>
        <v>0</v>
      </c>
      <c r="BK277" s="491">
        <f t="shared" si="338"/>
        <v>654.34999999999991</v>
      </c>
      <c r="BL277" s="395"/>
      <c r="BM277" s="217">
        <f t="shared" si="339"/>
        <v>0</v>
      </c>
      <c r="BN277" s="491">
        <f t="shared" si="340"/>
        <v>682.8</v>
      </c>
      <c r="BO277" s="392">
        <f t="shared" si="341"/>
        <v>0</v>
      </c>
      <c r="BP277" s="217">
        <f t="shared" si="342"/>
        <v>0</v>
      </c>
      <c r="BQ277" s="51">
        <f t="shared" si="343"/>
        <v>0</v>
      </c>
      <c r="BR277" s="77">
        <v>2311</v>
      </c>
    </row>
    <row r="278" spans="1:293" ht="12.75" customHeight="1" x14ac:dyDescent="0.15">
      <c r="A278" s="51" t="str">
        <f t="shared" si="327"/>
        <v>LA32312</v>
      </c>
      <c r="B278" s="167" t="s">
        <v>332</v>
      </c>
      <c r="C278" s="167" t="s">
        <v>518</v>
      </c>
      <c r="D278" s="167" t="s">
        <v>1074</v>
      </c>
      <c r="E278" s="218"/>
      <c r="F278" s="55" t="s">
        <v>477</v>
      </c>
      <c r="G278" s="285" t="s">
        <v>510</v>
      </c>
      <c r="H278" s="55" t="s">
        <v>70</v>
      </c>
      <c r="I278" s="269" t="s">
        <v>1071</v>
      </c>
      <c r="J278" s="590" t="s">
        <v>1056</v>
      </c>
      <c r="K278" s="590" t="s">
        <v>1053</v>
      </c>
      <c r="L278" s="589" t="s">
        <v>1067</v>
      </c>
      <c r="M278" s="55">
        <v>9.9</v>
      </c>
      <c r="N278" s="130">
        <v>2</v>
      </c>
      <c r="O278" s="239"/>
      <c r="P278" s="239"/>
      <c r="Q278" s="56"/>
      <c r="R278" s="57"/>
      <c r="S278" s="58"/>
      <c r="T278" s="59"/>
      <c r="U278" s="60"/>
      <c r="V278" s="61"/>
      <c r="W278" s="62"/>
      <c r="X278" s="63"/>
      <c r="Y278" s="64"/>
      <c r="Z278" s="65"/>
      <c r="AA278" s="66"/>
      <c r="AB278" s="103"/>
      <c r="AC278" s="103"/>
      <c r="AD278" s="220">
        <f t="shared" si="328"/>
        <v>0</v>
      </c>
      <c r="AE278" s="68">
        <f t="shared" si="329"/>
        <v>0</v>
      </c>
      <c r="AF278" s="69"/>
      <c r="AG278" s="69"/>
      <c r="AH278" s="70"/>
      <c r="AI278" s="69"/>
      <c r="AJ278" s="69"/>
      <c r="AK278" s="69"/>
      <c r="AL278" s="495"/>
      <c r="AM278" s="489"/>
      <c r="AN278" s="69">
        <v>974</v>
      </c>
      <c r="AO278" s="70"/>
      <c r="AP278" s="70"/>
      <c r="AQ278" s="70"/>
      <c r="AR278" s="69">
        <v>799</v>
      </c>
      <c r="AS278" s="69"/>
      <c r="AT278" s="493"/>
      <c r="AU278" s="494"/>
      <c r="AV278" s="490">
        <f t="shared" si="330"/>
        <v>799</v>
      </c>
      <c r="AW278" s="490">
        <f t="shared" si="331"/>
        <v>799</v>
      </c>
      <c r="AX278" s="71"/>
      <c r="AY278" s="72"/>
      <c r="AZ278" s="73"/>
      <c r="BA278" s="74"/>
      <c r="BB278" s="75"/>
      <c r="BC278" s="52">
        <f t="shared" si="332"/>
        <v>0</v>
      </c>
      <c r="BD278" s="51">
        <f t="shared" si="333"/>
        <v>0</v>
      </c>
      <c r="BE278" s="491">
        <f t="shared" si="334"/>
        <v>878.90000000000009</v>
      </c>
      <c r="BF278" s="248"/>
      <c r="BG278" s="217">
        <f t="shared" si="335"/>
        <v>0</v>
      </c>
      <c r="BH278" s="491">
        <f t="shared" si="336"/>
        <v>878.90000000000009</v>
      </c>
      <c r="BI278" s="395"/>
      <c r="BJ278" s="51">
        <f t="shared" si="337"/>
        <v>0</v>
      </c>
      <c r="BK278" s="491">
        <f t="shared" si="338"/>
        <v>918.84999999999991</v>
      </c>
      <c r="BL278" s="395"/>
      <c r="BM278" s="217">
        <f t="shared" si="339"/>
        <v>0</v>
      </c>
      <c r="BN278" s="491">
        <f t="shared" si="340"/>
        <v>958.8</v>
      </c>
      <c r="BO278" s="392">
        <f t="shared" si="341"/>
        <v>0</v>
      </c>
      <c r="BP278" s="217">
        <f t="shared" si="342"/>
        <v>0</v>
      </c>
      <c r="BQ278" s="51">
        <f t="shared" si="343"/>
        <v>0</v>
      </c>
      <c r="BR278" s="77">
        <v>2312</v>
      </c>
    </row>
    <row r="279" spans="1:293" ht="12.75" customHeight="1" x14ac:dyDescent="0.15">
      <c r="A279" s="51" t="str">
        <f t="shared" si="327"/>
        <v>LA32313</v>
      </c>
      <c r="B279" s="167" t="s">
        <v>332</v>
      </c>
      <c r="C279" s="167" t="s">
        <v>519</v>
      </c>
      <c r="D279" s="167" t="s">
        <v>1074</v>
      </c>
      <c r="E279" s="218"/>
      <c r="F279" s="55" t="s">
        <v>477</v>
      </c>
      <c r="G279" s="285" t="s">
        <v>509</v>
      </c>
      <c r="H279" s="55" t="s">
        <v>70</v>
      </c>
      <c r="I279" s="269" t="s">
        <v>1071</v>
      </c>
      <c r="J279" s="590" t="s">
        <v>1056</v>
      </c>
      <c r="K279" s="590" t="s">
        <v>1053</v>
      </c>
      <c r="L279" s="589" t="s">
        <v>1067</v>
      </c>
      <c r="M279" s="55">
        <v>16</v>
      </c>
      <c r="N279" s="130">
        <v>2</v>
      </c>
      <c r="O279" s="239"/>
      <c r="P279" s="239"/>
      <c r="Q279" s="56"/>
      <c r="R279" s="57"/>
      <c r="S279" s="58"/>
      <c r="T279" s="59"/>
      <c r="U279" s="60"/>
      <c r="V279" s="61"/>
      <c r="W279" s="62"/>
      <c r="X279" s="63"/>
      <c r="Y279" s="64"/>
      <c r="Z279" s="65"/>
      <c r="AA279" s="66"/>
      <c r="AB279" s="103"/>
      <c r="AC279" s="103"/>
      <c r="AD279" s="220">
        <f t="shared" si="328"/>
        <v>0</v>
      </c>
      <c r="AE279" s="68">
        <f t="shared" si="329"/>
        <v>0</v>
      </c>
      <c r="AF279" s="69"/>
      <c r="AG279" s="69"/>
      <c r="AH279" s="70"/>
      <c r="AI279" s="69"/>
      <c r="AJ279" s="69"/>
      <c r="AK279" s="69"/>
      <c r="AL279" s="495"/>
      <c r="AM279" s="489"/>
      <c r="AN279" s="69">
        <v>1304</v>
      </c>
      <c r="AO279" s="70"/>
      <c r="AP279" s="70"/>
      <c r="AQ279" s="70"/>
      <c r="AR279" s="69">
        <v>1069</v>
      </c>
      <c r="AS279" s="69"/>
      <c r="AT279" s="493"/>
      <c r="AU279" s="494"/>
      <c r="AV279" s="490">
        <f t="shared" si="330"/>
        <v>1069</v>
      </c>
      <c r="AW279" s="490">
        <f t="shared" si="331"/>
        <v>1069</v>
      </c>
      <c r="AX279" s="71"/>
      <c r="AY279" s="72"/>
      <c r="AZ279" s="73"/>
      <c r="BA279" s="74"/>
      <c r="BB279" s="75"/>
      <c r="BC279" s="52">
        <f t="shared" si="332"/>
        <v>0</v>
      </c>
      <c r="BD279" s="51">
        <f t="shared" si="333"/>
        <v>0</v>
      </c>
      <c r="BE279" s="491">
        <f t="shared" si="334"/>
        <v>1175.9000000000001</v>
      </c>
      <c r="BF279" s="248"/>
      <c r="BG279" s="217">
        <f t="shared" si="335"/>
        <v>0</v>
      </c>
      <c r="BH279" s="491">
        <f t="shared" si="336"/>
        <v>1175.9000000000001</v>
      </c>
      <c r="BI279" s="395"/>
      <c r="BJ279" s="51">
        <f t="shared" si="337"/>
        <v>0</v>
      </c>
      <c r="BK279" s="491">
        <f t="shared" si="338"/>
        <v>1229.3499999999999</v>
      </c>
      <c r="BL279" s="395"/>
      <c r="BM279" s="217">
        <f t="shared" si="339"/>
        <v>0</v>
      </c>
      <c r="BN279" s="491">
        <f t="shared" si="340"/>
        <v>1282.8</v>
      </c>
      <c r="BO279" s="392">
        <f t="shared" si="341"/>
        <v>0</v>
      </c>
      <c r="BP279" s="217">
        <f t="shared" si="342"/>
        <v>0</v>
      </c>
      <c r="BQ279" s="51">
        <f t="shared" si="343"/>
        <v>0</v>
      </c>
      <c r="BR279" s="77">
        <v>2313</v>
      </c>
    </row>
    <row r="280" spans="1:293" ht="12.75" customHeight="1" x14ac:dyDescent="0.15">
      <c r="A280" s="51" t="str">
        <f t="shared" si="327"/>
        <v>LA32314</v>
      </c>
      <c r="B280" s="167" t="s">
        <v>332</v>
      </c>
      <c r="C280" s="167" t="s">
        <v>520</v>
      </c>
      <c r="D280" s="167" t="s">
        <v>1074</v>
      </c>
      <c r="E280" s="218"/>
      <c r="F280" s="55" t="s">
        <v>477</v>
      </c>
      <c r="G280" s="285" t="s">
        <v>511</v>
      </c>
      <c r="H280" s="55" t="s">
        <v>70</v>
      </c>
      <c r="I280" s="269" t="s">
        <v>1071</v>
      </c>
      <c r="J280" s="590" t="s">
        <v>1056</v>
      </c>
      <c r="K280" s="590" t="s">
        <v>1053</v>
      </c>
      <c r="L280" s="589" t="s">
        <v>1067</v>
      </c>
      <c r="M280" s="55">
        <v>4.1500000000000004</v>
      </c>
      <c r="N280" s="130">
        <v>2</v>
      </c>
      <c r="O280" s="239"/>
      <c r="P280" s="239"/>
      <c r="Q280" s="56"/>
      <c r="R280" s="57"/>
      <c r="S280" s="58"/>
      <c r="T280" s="59"/>
      <c r="U280" s="60"/>
      <c r="V280" s="61"/>
      <c r="W280" s="62"/>
      <c r="X280" s="63"/>
      <c r="Y280" s="64"/>
      <c r="Z280" s="65"/>
      <c r="AA280" s="66"/>
      <c r="AB280" s="103"/>
      <c r="AC280" s="103"/>
      <c r="AD280" s="220">
        <f t="shared" si="328"/>
        <v>0</v>
      </c>
      <c r="AE280" s="68">
        <f t="shared" si="329"/>
        <v>0</v>
      </c>
      <c r="AF280" s="69"/>
      <c r="AG280" s="69"/>
      <c r="AH280" s="70"/>
      <c r="AI280" s="69"/>
      <c r="AJ280" s="69"/>
      <c r="AK280" s="69"/>
      <c r="AL280" s="495"/>
      <c r="AM280" s="489"/>
      <c r="AN280" s="69">
        <v>694</v>
      </c>
      <c r="AO280" s="70"/>
      <c r="AP280" s="70"/>
      <c r="AQ280" s="70"/>
      <c r="AR280" s="69">
        <v>569</v>
      </c>
      <c r="AS280" s="69"/>
      <c r="AT280" s="493"/>
      <c r="AU280" s="494"/>
      <c r="AV280" s="490">
        <f t="shared" si="330"/>
        <v>569</v>
      </c>
      <c r="AW280" s="490">
        <f t="shared" si="331"/>
        <v>569</v>
      </c>
      <c r="AX280" s="71"/>
      <c r="AY280" s="72"/>
      <c r="AZ280" s="73"/>
      <c r="BA280" s="74"/>
      <c r="BB280" s="75"/>
      <c r="BC280" s="52">
        <f t="shared" si="332"/>
        <v>0</v>
      </c>
      <c r="BD280" s="51">
        <f t="shared" si="333"/>
        <v>0</v>
      </c>
      <c r="BE280" s="491">
        <f t="shared" si="334"/>
        <v>625.90000000000009</v>
      </c>
      <c r="BF280" s="248"/>
      <c r="BG280" s="217">
        <f t="shared" si="335"/>
        <v>0</v>
      </c>
      <c r="BH280" s="491">
        <f t="shared" si="336"/>
        <v>625.90000000000009</v>
      </c>
      <c r="BI280" s="395"/>
      <c r="BJ280" s="51">
        <f t="shared" si="337"/>
        <v>0</v>
      </c>
      <c r="BK280" s="491">
        <f t="shared" si="338"/>
        <v>654.34999999999991</v>
      </c>
      <c r="BL280" s="395"/>
      <c r="BM280" s="217">
        <f t="shared" si="339"/>
        <v>0</v>
      </c>
      <c r="BN280" s="491">
        <f t="shared" si="340"/>
        <v>682.8</v>
      </c>
      <c r="BO280" s="392">
        <f t="shared" si="341"/>
        <v>0</v>
      </c>
      <c r="BP280" s="217">
        <f t="shared" si="342"/>
        <v>0</v>
      </c>
      <c r="BQ280" s="51">
        <f t="shared" si="343"/>
        <v>0</v>
      </c>
      <c r="BR280" s="77">
        <v>2314</v>
      </c>
    </row>
    <row r="281" spans="1:293" ht="12.75" customHeight="1" x14ac:dyDescent="0.15">
      <c r="A281" s="51" t="str">
        <f t="shared" si="327"/>
        <v>LA32315</v>
      </c>
      <c r="B281" s="167" t="s">
        <v>332</v>
      </c>
      <c r="C281" s="167" t="s">
        <v>521</v>
      </c>
      <c r="D281" s="167" t="s">
        <v>1074</v>
      </c>
      <c r="E281" s="218"/>
      <c r="F281" s="55" t="s">
        <v>477</v>
      </c>
      <c r="G281" s="285" t="s">
        <v>510</v>
      </c>
      <c r="H281" s="55" t="s">
        <v>70</v>
      </c>
      <c r="I281" s="269" t="s">
        <v>1071</v>
      </c>
      <c r="J281" s="590" t="s">
        <v>1056</v>
      </c>
      <c r="K281" s="590" t="s">
        <v>1053</v>
      </c>
      <c r="L281" s="589" t="s">
        <v>1067</v>
      </c>
      <c r="M281" s="55">
        <v>9.9</v>
      </c>
      <c r="N281" s="130">
        <v>2</v>
      </c>
      <c r="O281" s="239"/>
      <c r="P281" s="239"/>
      <c r="Q281" s="56"/>
      <c r="R281" s="57"/>
      <c r="S281" s="58"/>
      <c r="T281" s="59"/>
      <c r="U281" s="60"/>
      <c r="V281" s="61"/>
      <c r="W281" s="62"/>
      <c r="X281" s="63"/>
      <c r="Y281" s="64"/>
      <c r="Z281" s="65"/>
      <c r="AA281" s="66"/>
      <c r="AB281" s="103"/>
      <c r="AC281" s="103"/>
      <c r="AD281" s="220">
        <f t="shared" si="328"/>
        <v>0</v>
      </c>
      <c r="AE281" s="68">
        <f t="shared" si="329"/>
        <v>0</v>
      </c>
      <c r="AF281" s="69"/>
      <c r="AG281" s="69"/>
      <c r="AH281" s="70"/>
      <c r="AI281" s="69"/>
      <c r="AJ281" s="69"/>
      <c r="AK281" s="69"/>
      <c r="AL281" s="495"/>
      <c r="AM281" s="489"/>
      <c r="AN281" s="69">
        <v>974</v>
      </c>
      <c r="AO281" s="70"/>
      <c r="AP281" s="70"/>
      <c r="AQ281" s="70"/>
      <c r="AR281" s="69">
        <v>799</v>
      </c>
      <c r="AS281" s="69"/>
      <c r="AT281" s="493"/>
      <c r="AU281" s="494"/>
      <c r="AV281" s="490">
        <f t="shared" si="330"/>
        <v>799</v>
      </c>
      <c r="AW281" s="490">
        <f t="shared" si="331"/>
        <v>799</v>
      </c>
      <c r="AX281" s="71"/>
      <c r="AY281" s="72"/>
      <c r="AZ281" s="73"/>
      <c r="BA281" s="74"/>
      <c r="BB281" s="75"/>
      <c r="BC281" s="52">
        <f t="shared" si="332"/>
        <v>0</v>
      </c>
      <c r="BD281" s="51">
        <f t="shared" si="333"/>
        <v>0</v>
      </c>
      <c r="BE281" s="491">
        <f t="shared" si="334"/>
        <v>878.90000000000009</v>
      </c>
      <c r="BF281" s="248"/>
      <c r="BG281" s="217">
        <f t="shared" si="335"/>
        <v>0</v>
      </c>
      <c r="BH281" s="491">
        <f t="shared" si="336"/>
        <v>878.90000000000009</v>
      </c>
      <c r="BI281" s="395"/>
      <c r="BJ281" s="51">
        <f t="shared" si="337"/>
        <v>0</v>
      </c>
      <c r="BK281" s="491">
        <f t="shared" si="338"/>
        <v>918.84999999999991</v>
      </c>
      <c r="BL281" s="395"/>
      <c r="BM281" s="217">
        <f t="shared" si="339"/>
        <v>0</v>
      </c>
      <c r="BN281" s="491">
        <f t="shared" si="340"/>
        <v>958.8</v>
      </c>
      <c r="BO281" s="392">
        <f t="shared" si="341"/>
        <v>0</v>
      </c>
      <c r="BP281" s="217">
        <f t="shared" si="342"/>
        <v>0</v>
      </c>
      <c r="BQ281" s="51">
        <f t="shared" si="343"/>
        <v>0</v>
      </c>
      <c r="BR281" s="77">
        <v>2315</v>
      </c>
    </row>
    <row r="282" spans="1:293" ht="12.75" customHeight="1" x14ac:dyDescent="0.15">
      <c r="A282" s="51" t="str">
        <f t="shared" si="327"/>
        <v>LA32316</v>
      </c>
      <c r="B282" s="167" t="s">
        <v>332</v>
      </c>
      <c r="C282" s="167" t="s">
        <v>522</v>
      </c>
      <c r="D282" s="167" t="s">
        <v>1074</v>
      </c>
      <c r="E282" s="218"/>
      <c r="F282" s="55" t="s">
        <v>477</v>
      </c>
      <c r="G282" s="285" t="s">
        <v>509</v>
      </c>
      <c r="H282" s="55" t="s">
        <v>70</v>
      </c>
      <c r="I282" s="269" t="s">
        <v>1071</v>
      </c>
      <c r="J282" s="590" t="s">
        <v>1056</v>
      </c>
      <c r="K282" s="590" t="s">
        <v>1053</v>
      </c>
      <c r="L282" s="589" t="s">
        <v>1067</v>
      </c>
      <c r="M282" s="55">
        <v>16</v>
      </c>
      <c r="N282" s="130">
        <v>2</v>
      </c>
      <c r="O282" s="239"/>
      <c r="P282" s="239"/>
      <c r="Q282" s="56"/>
      <c r="R282" s="57"/>
      <c r="S282" s="58"/>
      <c r="T282" s="59"/>
      <c r="U282" s="60"/>
      <c r="V282" s="61"/>
      <c r="W282" s="62"/>
      <c r="X282" s="63"/>
      <c r="Y282" s="64"/>
      <c r="Z282" s="65"/>
      <c r="AA282" s="66"/>
      <c r="AB282" s="103"/>
      <c r="AC282" s="103"/>
      <c r="AD282" s="220">
        <f t="shared" si="328"/>
        <v>0</v>
      </c>
      <c r="AE282" s="68">
        <f t="shared" si="329"/>
        <v>0</v>
      </c>
      <c r="AF282" s="69"/>
      <c r="AG282" s="69"/>
      <c r="AH282" s="70"/>
      <c r="AI282" s="69"/>
      <c r="AJ282" s="69"/>
      <c r="AK282" s="69"/>
      <c r="AL282" s="495"/>
      <c r="AM282" s="489"/>
      <c r="AN282" s="69">
        <v>1324</v>
      </c>
      <c r="AO282" s="70"/>
      <c r="AP282" s="70"/>
      <c r="AQ282" s="70"/>
      <c r="AR282" s="69">
        <v>1084</v>
      </c>
      <c r="AS282" s="69"/>
      <c r="AT282" s="493"/>
      <c r="AU282" s="494"/>
      <c r="AV282" s="490">
        <f t="shared" si="330"/>
        <v>1084</v>
      </c>
      <c r="AW282" s="490">
        <f t="shared" si="331"/>
        <v>1084</v>
      </c>
      <c r="AX282" s="71"/>
      <c r="AY282" s="72"/>
      <c r="AZ282" s="73"/>
      <c r="BA282" s="74"/>
      <c r="BB282" s="75"/>
      <c r="BC282" s="52">
        <f t="shared" si="332"/>
        <v>0</v>
      </c>
      <c r="BD282" s="51">
        <f t="shared" si="333"/>
        <v>0</v>
      </c>
      <c r="BE282" s="491">
        <f t="shared" si="334"/>
        <v>1192.4000000000001</v>
      </c>
      <c r="BF282" s="248"/>
      <c r="BG282" s="217">
        <f t="shared" si="335"/>
        <v>0</v>
      </c>
      <c r="BH282" s="491">
        <f t="shared" si="336"/>
        <v>1192.4000000000001</v>
      </c>
      <c r="BI282" s="395"/>
      <c r="BJ282" s="51">
        <f t="shared" si="337"/>
        <v>0</v>
      </c>
      <c r="BK282" s="491">
        <f t="shared" si="338"/>
        <v>1246.5999999999999</v>
      </c>
      <c r="BL282" s="395"/>
      <c r="BM282" s="217">
        <f t="shared" si="339"/>
        <v>0</v>
      </c>
      <c r="BN282" s="491">
        <f t="shared" si="340"/>
        <v>1300.8</v>
      </c>
      <c r="BO282" s="392">
        <f t="shared" si="341"/>
        <v>0</v>
      </c>
      <c r="BP282" s="217">
        <f t="shared" si="342"/>
        <v>0</v>
      </c>
      <c r="BQ282" s="51">
        <f t="shared" si="343"/>
        <v>0</v>
      </c>
      <c r="BR282" s="77">
        <v>2316</v>
      </c>
    </row>
    <row r="283" spans="1:293" ht="12.75" customHeight="1" x14ac:dyDescent="0.15">
      <c r="A283" s="127"/>
      <c r="B283" s="127"/>
      <c r="C283" s="127"/>
      <c r="D283" s="127"/>
      <c r="E283" s="235"/>
      <c r="F283" s="127"/>
      <c r="G283" s="127"/>
      <c r="H283" s="127"/>
      <c r="I283" s="235"/>
      <c r="J283" s="235"/>
      <c r="K283" s="235"/>
      <c r="L283" s="235"/>
      <c r="M283" s="127"/>
      <c r="N283" s="127"/>
      <c r="O283" s="235"/>
      <c r="P283" s="235"/>
      <c r="Q283" s="190"/>
      <c r="R283" s="190"/>
      <c r="S283" s="190"/>
      <c r="T283" s="190"/>
      <c r="U283" s="190"/>
      <c r="V283" s="190"/>
      <c r="W283" s="190"/>
      <c r="X283" s="190"/>
      <c r="Y283" s="190"/>
      <c r="Z283" s="190"/>
      <c r="AA283" s="190"/>
      <c r="AB283" s="190"/>
      <c r="AC283" s="190"/>
      <c r="AD283" s="127"/>
      <c r="AE283" s="127"/>
      <c r="AF283" s="127"/>
      <c r="AG283" s="127"/>
      <c r="AH283" s="127"/>
      <c r="AI283" s="127"/>
      <c r="AJ283" s="235"/>
      <c r="AK283" s="127"/>
      <c r="AL283" s="235"/>
      <c r="AM283" s="127"/>
      <c r="AN283" s="127"/>
      <c r="AO283" s="235"/>
      <c r="AP283" s="235"/>
      <c r="AQ283" s="235"/>
      <c r="AR283" s="127"/>
      <c r="AS283" s="127"/>
      <c r="AT283" s="127"/>
      <c r="AU283" s="127"/>
      <c r="AV283" s="127"/>
      <c r="AW283" s="235"/>
      <c r="AX283" s="190"/>
      <c r="AY283" s="190"/>
      <c r="AZ283" s="190"/>
      <c r="BA283" s="190"/>
      <c r="BB283" s="190"/>
      <c r="BC283" s="127"/>
      <c r="BD283" s="127"/>
      <c r="BE283" s="127"/>
      <c r="BF283" s="190"/>
      <c r="BG283" s="127"/>
      <c r="BH283" s="127"/>
      <c r="BI283" s="190"/>
      <c r="BJ283" s="127"/>
      <c r="BK283" s="127"/>
      <c r="BL283" s="190"/>
      <c r="BM283" s="127"/>
      <c r="BN283" s="127"/>
      <c r="BO283" s="127"/>
      <c r="BP283" s="127"/>
      <c r="BQ283" s="127"/>
      <c r="BR283" s="128"/>
    </row>
    <row r="284" spans="1:293" ht="13.5" customHeight="1" x14ac:dyDescent="0.15">
      <c r="F284" s="3"/>
      <c r="G284" s="3"/>
      <c r="KC284" s="3"/>
      <c r="KD284" s="3"/>
      <c r="KE284" s="3"/>
      <c r="KF284" s="3"/>
      <c r="KG284" s="3"/>
    </row>
    <row r="285" spans="1:293" ht="13.5" customHeight="1" x14ac:dyDescent="0.15">
      <c r="F285" s="3"/>
      <c r="G285" s="3"/>
      <c r="KC285" s="3"/>
      <c r="KD285" s="3"/>
      <c r="KE285" s="3"/>
      <c r="KF285" s="3"/>
      <c r="KG285" s="3"/>
    </row>
    <row r="286" spans="1:293" ht="13.5" customHeight="1" x14ac:dyDescent="0.15">
      <c r="F286" s="3"/>
      <c r="G286" s="3"/>
      <c r="KC286" s="3"/>
      <c r="KD286" s="3"/>
      <c r="KE286" s="3"/>
      <c r="KF286" s="3"/>
      <c r="KG286" s="3"/>
    </row>
    <row r="287" spans="1:293" ht="13.5" customHeight="1" x14ac:dyDescent="0.15">
      <c r="F287" s="3"/>
      <c r="G287" s="3"/>
      <c r="KC287" s="3"/>
      <c r="KD287" s="3"/>
      <c r="KE287" s="3"/>
      <c r="KF287" s="3"/>
      <c r="KG287" s="3"/>
    </row>
    <row r="288" spans="1:293" ht="13.5" customHeight="1" x14ac:dyDescent="0.15">
      <c r="F288" s="3"/>
      <c r="G288" s="3"/>
      <c r="KC288" s="3"/>
      <c r="KD288" s="3"/>
      <c r="KE288" s="3"/>
      <c r="KF288" s="3"/>
      <c r="KG288" s="3"/>
    </row>
    <row r="289" spans="6:293" ht="13.5" customHeight="1" x14ac:dyDescent="0.15">
      <c r="F289" s="3"/>
      <c r="G289" s="3"/>
      <c r="KC289" s="3"/>
      <c r="KD289" s="3"/>
      <c r="KE289" s="3"/>
      <c r="KF289" s="3"/>
      <c r="KG289" s="3"/>
    </row>
    <row r="290" spans="6:293" ht="13.5" customHeight="1" x14ac:dyDescent="0.15">
      <c r="F290" s="3"/>
      <c r="G290" s="3"/>
      <c r="KC290" s="3"/>
      <c r="KD290" s="3"/>
      <c r="KE290" s="3"/>
      <c r="KF290" s="3"/>
      <c r="KG290" s="3"/>
    </row>
    <row r="291" spans="6:293" ht="13.5" customHeight="1" x14ac:dyDescent="0.15">
      <c r="F291" s="3"/>
      <c r="G291" s="3"/>
      <c r="KC291" s="3"/>
      <c r="KD291" s="3"/>
      <c r="KE291" s="3"/>
      <c r="KF291" s="3"/>
      <c r="KG291" s="3"/>
    </row>
    <row r="292" spans="6:293" ht="13.5" customHeight="1" x14ac:dyDescent="0.15">
      <c r="F292" s="3"/>
      <c r="G292" s="3"/>
      <c r="KC292" s="3"/>
      <c r="KD292" s="3"/>
      <c r="KE292" s="3"/>
      <c r="KF292" s="3"/>
      <c r="KG292" s="3"/>
    </row>
    <row r="293" spans="6:293" ht="13.5" customHeight="1" x14ac:dyDescent="0.15">
      <c r="F293" s="3"/>
      <c r="G293" s="3"/>
      <c r="KC293" s="3"/>
      <c r="KD293" s="3"/>
      <c r="KE293" s="3"/>
      <c r="KF293" s="3"/>
      <c r="KG293" s="3"/>
    </row>
    <row r="294" spans="6:293" ht="13.5" customHeight="1" x14ac:dyDescent="0.15">
      <c r="F294" s="3"/>
      <c r="G294" s="3"/>
      <c r="KC294" s="3"/>
      <c r="KD294" s="3"/>
      <c r="KE294" s="3"/>
      <c r="KF294" s="3"/>
      <c r="KG294" s="3"/>
    </row>
    <row r="295" spans="6:293" ht="13.5" customHeight="1" x14ac:dyDescent="0.15">
      <c r="F295" s="3"/>
      <c r="G295" s="3"/>
      <c r="KC295" s="3"/>
      <c r="KD295" s="3"/>
      <c r="KE295" s="3"/>
      <c r="KF295" s="3"/>
      <c r="KG295" s="3"/>
    </row>
    <row r="296" spans="6:293" ht="13.5" customHeight="1" x14ac:dyDescent="0.15">
      <c r="F296" s="3"/>
      <c r="G296" s="3"/>
      <c r="KC296" s="3"/>
      <c r="KD296" s="3"/>
      <c r="KE296" s="3"/>
      <c r="KF296" s="3"/>
      <c r="KG296" s="3"/>
    </row>
    <row r="297" spans="6:293" ht="13.5" customHeight="1" x14ac:dyDescent="0.15">
      <c r="F297" s="3"/>
      <c r="G297" s="3"/>
      <c r="KC297" s="3"/>
      <c r="KD297" s="3"/>
      <c r="KE297" s="3"/>
      <c r="KF297" s="3"/>
      <c r="KG297" s="3"/>
    </row>
    <row r="298" spans="6:293" ht="13.5" customHeight="1" x14ac:dyDescent="0.15">
      <c r="F298" s="3"/>
      <c r="G298" s="3"/>
      <c r="KC298" s="3"/>
      <c r="KD298" s="3"/>
      <c r="KE298" s="3"/>
      <c r="KF298" s="3"/>
      <c r="KG298" s="3"/>
    </row>
    <row r="299" spans="6:293" ht="13.5" customHeight="1" x14ac:dyDescent="0.15">
      <c r="F299" s="3"/>
      <c r="G299" s="3"/>
      <c r="KC299" s="3"/>
      <c r="KD299" s="3"/>
      <c r="KE299" s="3"/>
      <c r="KF299" s="3"/>
      <c r="KG299" s="3"/>
    </row>
  </sheetData>
  <sheetProtection sort="0" autoFilter="0"/>
  <autoFilter ref="A6:BR283" xr:uid="{4D485527-7D45-1248-9B23-8077139C2820}"/>
  <phoneticPr fontId="25" type="noConversion"/>
  <conditionalFormatting sqref="AM203:AM22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{DF8A86CB-4346-5F47-AD86-5FBEBA0468DD}</x14:id>
        </ext>
      </extLst>
    </cfRule>
  </conditionalFormatting>
  <conditionalFormatting sqref="AM228:AM232 AM34:AM40 AM42:AM67 AM69:AM78 AM80:AM86 AM88:AM93 AM103:AM109 AM95:AM101 AM121:AM122 AM111:AM119 AM124:AM130 AM132:AM140 AM142:AM164 AM166 AM168:AM169 AM234:AM243 AM245:AM246 AM248:AM256 AM258:AM259 AM261:AM263 AM265:AM269 AM271:AM282 AM24:AM32 AM8:AM22 AM171:AM202">
    <cfRule type="dataBar" priority="258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{D88F073A-4B4F-A740-AFBF-63A2F14A76C5}</x14:id>
        </ext>
      </extLst>
    </cfRule>
  </conditionalFormatting>
  <conditionalFormatting sqref="AT203:AU226">
    <cfRule type="dataBar" priority="1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{C4D60BBF-5625-1A40-ABAD-CB75B05A280F}</x14:id>
        </ext>
      </extLst>
    </cfRule>
  </conditionalFormatting>
  <conditionalFormatting sqref="AT234:AU283 AU233 AT227:AU232 AT7:AU202">
    <cfRule type="dataBar" priority="127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{7A37CFAA-B456-5A4F-8C14-2B97A6FAFA5F}</x14:id>
        </ext>
      </extLst>
    </cfRule>
  </conditionalFormatting>
  <dataValidations count="2">
    <dataValidation type="whole" operator="greaterThan" allowBlank="1" showInputMessage="1" showErrorMessage="1" sqref="BI265:BI269 BL243 BL124:BM130 BI245:BI246 BI248:BI256 BI166 BI168:BI169 BI258:BI259 BI157 BI228:BI232 BM271:BM282 BI34:BI40 BI261:BI263 BL265:BM269 BL69:BL76 BL132:BM140 BI121:BI122 BI95:BI101 BI132:BI140 BI8:BJ8 BL261:BM263 BL18:BL22 BL54:BL65 BL34:BM40 BI54:BI65 BI69:BI76 BL80:BM86 BI80:BI86 BI88:BI93 BL88:BM93 BL95:BM101 BL103:BM109 BI103:BI109 BI111:BI119 BL111:BM119 BL121:BM122 BM142:BM164 BL157 BL166:BM166 BL168:BM169 BL234:BL237 BL228:BM232 BI243 BL245:BM246 BL248:BM256 BL258:BM259 BI234:BI237 BM234:BM243 BI142:BI154 BL142:BL154 BM69:BM78 BI42:BI52 BM42:BM67 BL42:BL52 BI9:BI10 BI12:BI16 BL8:BL10 BL12:BL16 BI124:BI130 BF166:BG166 BF142:BG164 BF34:BG40 BF42:BG67 BF69:BG78 BF80:BG86 BF88:BG93 BF95:BG101 BF103:BG109 BF111:BG119 BF121:BG122 BF124:BG130 BF132:BG140 BF168:BG169 BF228:BG232 BF234:BG243 BF245:BG246 BF248:BG256 BF258:BG259 BF261:BG263 BF265:BG269 BF271:BG282 BM183:BM226 BI24:BI32 Q132:AC140 AX132:BB140 AX111:BB119 AX103:BB109 AX88:BB93 AX80:BB86 Q42:AC67 AX42:BB67 Q261:AC263 AX261:BB263 Q34:AC40 AX34:BB40 Q80:AC101 AX95:BB101 Q271:AC282 AX271:BB282 Q234:AC243 AX234:BB243 Q228:AC232 AX228:BB232 Q142:AC164 AX142:BB164 Q103:AC122 AX121:BB122 Q168:AC169 AX168:BB169 Q166:AC166 AX166:BB166 Q248:AC256 AX248:BB256 Q258:AC259 AX258:BB259 Q245:AC246 AX245:BB246 Q69:AC78 AX69:BB78 Q265:AC269 AX265:BB269 Q124:AC130 AX124:BB130 BM8:BM22 BL21:BM22 BL24:BM32 BF8:BG22 BF24:BG32 AX8:BB22 AX24:BB32 Q8:AC32 BI18:BI22 BL171:BM182 BI171:BI182 AX171:BB226 Q171:AC226 BF171:BG226" xr:uid="{00000000-0002-0000-0300-000000000000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I158:BI164 BI271:BI282 BL271:BL282 BI238:BI242 BL238:BL242 BI155:BI156 BL155:BL156 BI77:BI78 BL77:BL78 BI53 BI66:BI67 BL53 BL66:BL67 BI11 BI17 BL11 BL17 BL158:BL164 BL183:BL226 BI183:BI226 BL21:BL22 BL29:BL32 BI21:BI22 BI29:BI32" xr:uid="{FB93B596-CEE5-8D4C-98F0-B1866856801B}">
      <formula1>0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F8A86CB-4346-5F47-AD86-5FBEBA0468D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AM203:AM226</xm:sqref>
        </x14:conditionalFormatting>
        <x14:conditionalFormatting xmlns:xm="http://schemas.microsoft.com/office/excel/2006/main">
          <x14:cfRule type="dataBar" id="{D88F073A-4B4F-A740-AFBF-63A2F14A76C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AM228:AM232 AM34:AM40 AM42:AM67 AM69:AM78 AM80:AM86 AM88:AM93 AM103:AM109 AM95:AM101 AM121:AM122 AM111:AM119 AM124:AM130 AM132:AM140 AM142:AM164 AM166 AM168:AM169 AM234:AM243 AM245:AM246 AM248:AM256 AM258:AM259 AM261:AM263 AM265:AM269 AM271:AM282 AM24:AM32 AM8:AM22 AM171:AM202</xm:sqref>
        </x14:conditionalFormatting>
        <x14:conditionalFormatting xmlns:xm="http://schemas.microsoft.com/office/excel/2006/main">
          <x14:cfRule type="dataBar" id="{C4D60BBF-5625-1A40-ABAD-CB75B05A280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AT203:AU226</xm:sqref>
        </x14:conditionalFormatting>
        <x14:conditionalFormatting xmlns:xm="http://schemas.microsoft.com/office/excel/2006/main">
          <x14:cfRule type="dataBar" id="{7A37CFAA-B456-5A4F-8C14-2B97A6FAFA5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AT234:AU283 AU233 AT227:AU232 AT7:AU202</xm:sqref>
        </x14:conditionalFormatting>
        <x14:conditionalFormatting xmlns:xm="http://schemas.microsoft.com/office/excel/2006/main">
          <x14:cfRule type="expression" priority="362" id="{926AB99A-BB32-5F44-B904-5218775D74FD}">
            <xm:f>Currency!$H$2="Pound"</xm:f>
            <x14:dxf>
              <numFmt numFmtId="181" formatCode="[$£-809]#,##0.00"/>
            </x14:dxf>
          </x14:cfRule>
          <xm:sqref>AW7:AW283 BE7:BE283 BF23:BG23 BI23:BN23 BP23 BO23:BO175 BN29:BO32 BF33:BG33 BI33:BN33 BP33 BH34:BH40 BK34:BK40 BN34:BN40 BF41:BG41 BI41:BN41 BP41 BH42:BH67 BK42:BK67 BN42:BN67 BF68:BG68 BI68:BN68 BP68 BH69:BH78 BK69:BK78 BN69:BN78 BF79:BG79 BI79:BN79 BP79 BH80:BH86 BK80:BK86 BN80:BN86 BF87:BG87 BI87:BN87 BP87 BH88:BH93 BK88:BK93 BN88:BN93 BF94:BG94 BI94:BN94 BP94 BH95:BH101 BK95:BK101 BN95:BN101 BF102:BG102 BI102:BN102 BP102 BH103:BH109 BK103:BK109 BN103:BN109 BF110:BG110 BI110:BN110 BP110 BH111:BH119 BK111:BK119 BN111:BN119 BF120:BG120 BI120:BN120 BP120 BH121:BH122 BK121:BK122 BN121:BN122 BF123:BG123 BI123:BN123 BP123 BH124:BH130 BK124:BK130 BN124:BN130 BF131:BG131 BI131:BN131 BP131 BH132:BH140 BK132:BK140 BN132:BN140 BF141:BG141 BI141:BN141 BP141 BH142:BH164 BK142:BK164 BN142:BN164 BF165:BG165 BI165:BN165 BP165 BH166 BK166 BN166 BF167:BG167 BI167:BN167 BP167 BH168:BH169 BK168:BK169 BN168:BN169 BF170:BG171 BI170:BN171 BP170:BP171 BN171:BN175 BK171:BK202 BH171:BH226 BF227:BG227 BI227:BN227 BP227 BO227:BO282 BH228:BH232 BK228:BK232 BN228:BN232 BF233:BG233 BI233:BN233 BP233 BH234:BH243 BK234:BK243 BN234:BN243 BF244:BG244 BI244:BN244 BP244 BH245:BH246 BK245:BK246 BN245:BN246 BF247:BG247 BI247:BN247 BP247 BH248:BH256 BK248:BK256 BN248:BN256 BF257:BG257 BI257:BN257 BP257 BH258:BH259 BK258:BK259 BN258:BN259 BF260:BG260 BI260:BN260 BP260 BH261:BH263 BK261:BK263 BN261:BN263 BF264:BG264 BI264:BN264 BP264 BH265:BH269 BK265:BK269 BN265:BN269 BF270:BG270 BI270:BN270 BP270 BN271:BN282 BH271:BH283 BK271:BK283 BN283:BO283 BH21:BH22 BK21:BK22 BN21:BO22 BN24:BN28 BH24:BH32 BK24:BK32</xm:sqref>
        </x14:conditionalFormatting>
        <x14:conditionalFormatting xmlns:xm="http://schemas.microsoft.com/office/excel/2006/main">
          <x14:cfRule type="expression" priority="363" id="{5304613A-CA6B-AA48-98D9-8945D5CBA110}">
            <xm:f>Currency!$H$2="Franc"</xm:f>
            <x14:dxf>
              <numFmt numFmtId="180" formatCode="[$CHF]\ #,##0.00"/>
            </x14:dxf>
          </x14:cfRule>
          <x14:cfRule type="expression" priority="364" id="{439F6DC8-C63E-0D4B-83D8-0B4A98B67F51}">
            <xm:f>Currency!$H$2="Krone"</xm:f>
            <x14:dxf>
              <numFmt numFmtId="179" formatCode="[$kr-43B]\ #,##0.00"/>
            </x14:dxf>
          </x14:cfRule>
          <x14:cfRule type="expression" priority="365" id="{6E4DCB20-9496-304D-9181-4044B781E6C1}">
            <xm:f>Currency!$H$2="Koruna"</xm:f>
            <x14:dxf>
              <numFmt numFmtId="178" formatCode="#,##0.00\ [$Kč-405]"/>
            </x14:dxf>
          </x14:cfRule>
          <x14:cfRule type="expression" priority="366" id="{AED74B2B-4F6B-4546-9A16-61FFAE99894E}">
            <xm:f>Currency!$H$2="Yen"</xm:f>
            <x14:dxf>
              <numFmt numFmtId="177" formatCode="[$¥-411]#,##0.00"/>
            </x14:dxf>
          </x14:cfRule>
          <x14:cfRule type="expression" priority="367" id="{06FFB54C-22EB-7D4D-B78C-22B76E2458A9}">
            <xm:f>Currency!$H$2="Yuan"</xm:f>
            <x14:dxf>
              <numFmt numFmtId="176" formatCode="[$¥-804]#,##0.00"/>
            </x14:dxf>
          </x14:cfRule>
          <x14:cfRule type="expression" priority="368" id="{72E94022-BD08-F34F-AA9A-EC1626B5795C}">
            <xm:f>Currency!$H$2="Won"</xm:f>
            <x14:dxf>
              <numFmt numFmtId="182" formatCode="[$₩-412]#,##0.00"/>
            </x14:dxf>
          </x14:cfRule>
          <xm:sqref>AW7:AW283 BE7:BE283 BH21:BH22 BK21:BK22 BN21:BO22 BF23:BG23 BI23:BN23 BP23 BO23:BO175 BN24:BN28 BH24:BH32 BK24:BK32 BN29:BO32 BF33:BG33 BI33:BN33 BP33 BH34:BH40 BK34:BK40 BN34:BN40 BF41:BG41 BI41:BN41 BP41 BH42:BH67 BK42:BK67 BN42:BN67 BF68:BG68 BI68:BN68 BP68 BH69:BH78 BK69:BK78 BN69:BN78 BF79:BG79 BI79:BN79 BP79 BH80:BH86 BK80:BK86 BN80:BN86 BF87:BG87 BI87:BN87 BP87 BH88:BH93 BK88:BK93 BN88:BN93 BF94:BG94 BI94:BN94 BP94 BH95:BH101 BK95:BK101 BN95:BN101 BF102:BG102 BI102:BN102 BP102 BH103:BH109 BK103:BK109 BN103:BN109 BF110:BG110 BI110:BN110 BP110 BH111:BH119 BK111:BK119 BN111:BN119 BF120:BG120 BI120:BN120 BP120 BH121:BH122 BK121:BK122 BN121:BN122 BF123:BG123 BI123:BN123 BP123 BH124:BH130 BK124:BK130 BN124:BN130 BF131:BG131 BI131:BN131 BP131 BH132:BH140 BK132:BK140 BN132:BN140 BF141:BG141 BI141:BN141 BP141 BH142:BH164 BK142:BK164 BN142:BN164 BF165:BG165 BI165:BN165 BP165 BH166 BK166 BN166 BF167:BG167 BI167:BN167 BP167 BH168:BH169 BK168:BK169 BN168:BN169 BF170:BG171 BI170:BN171 BP170:BP171 BN171:BN175 BK171:BK202 BH171:BH226 BF227:BG227 BI227:BN227 BP227 BO227:BO282 BH228:BH232 BK228:BK232 BN228:BN232 BF233:BG233 BI233:BN233 BP233 BH234:BH243 BK234:BK243 BN234:BN243 BF244:BG244 BI244:BN244 BP244 BH245:BH246 BK245:BK246 BN245:BN246 BF247:BG247 BI247:BN247 BP247 BH248:BH256 BK248:BK256 BN248:BN256 BF257:BG257 BI257:BN257 BP257 BH258:BH259 BK258:BK259 BN258:BN259 BF260:BG260 BI260:BN260 BP260 BH261:BH263 BK261:BK263 BN261:BN263 BF264:BG264 BI264:BN264 BP264 BH265:BH269 BK265:BK269 BN265:BN269 BF270:BG270 BI270:BN270 BP270 BN271:BN282 BH271:BH283 BK271:BK283 BN283:BO283</xm:sqref>
        </x14:conditionalFormatting>
        <x14:conditionalFormatting xmlns:xm="http://schemas.microsoft.com/office/excel/2006/main">
          <x14:cfRule type="expression" priority="361" id="{4C9527F6-5FC0-B746-B0C7-7923AFA6BC4D}">
            <xm:f>Currency!$H$2="Dollar"</xm:f>
            <x14:dxf>
              <numFmt numFmtId="171" formatCode="[$$-409]#,##0.00"/>
            </x14:dxf>
          </x14:cfRule>
          <xm:sqref>BK171:BK226 AW7:AW283 BE7:BE283 BF23:BG23 BI23:BN23 BP23 BO23:BO175 BF33:BG33 BI33:BN33 BP33 BH34:BH40 BK34:BK40 BN34:BN40 BF41:BG41 BI41:BN41 BP41 BH42:BH67 BK42:BK67 BN42:BN67 BF68:BG68 BI68:BN68 BP68 BH69:BH78 BK69:BK78 BN69:BN78 BF79:BG79 BI79:BN79 BP79 BH80:BH86 BK80:BK86 BN80:BN86 BF87:BG87 BI87:BN87 BP87 BH88:BH93 BK88:BK93 BN88:BN93 BF94:BG94 BI94:BN94 BP94 BH95:BH101 BK95:BK101 BN95:BN101 BF102:BG102 BI102:BN102 BP102 BH103:BH109 BK103:BK109 BN103:BN109 BF110:BG110 BI110:BN110 BP110 BH111:BH119 BK111:BK119 BN111:BN119 BF120:BG120 BI120:BN120 BP120 BH121:BH122 BK121:BK122 BN121:BN122 BF123:BG123 BI123:BN123 BP123 BH124:BH130 BK124:BK130 BN124:BN130 BF131:BG131 BI131:BN131 BP131 BH132:BH140 BK132:BK140 BN132:BN140 BF141:BG141 BI141:BN141 BP141 BH142:BH164 BK142:BK164 BN142:BN164 BF165:BG165 BI165:BN165 BP165 BH166 BK166 BN166 BF167:BG167 BI167:BN167 BP167 BH168:BH169 BK168:BK169 BN168:BN169 BF170:BG171 BI170:BN171 BP170:BP171 BN171:BN175 BH171:BH226 BF227:BG227 BI227:BN227 BP227 BO227:BO282 BH228:BH232 BK228:BK232 BN228:BN232 BF233:BG233 BI233:BN233 BP233 BH234:BH243 BK234:BK243 BN234:BN243 BF244:BG244 BI244:BN244 BP244 BH245:BH246 BK245:BK246 BN245:BN246 BF247:BG247 BI247:BN247 BP247 BH248:BH256 BK248:BK256 BN248:BN256 BF257:BG257 BI257:BN257 BP257 BH258:BH259 BK258:BK259 BN258:BN259 BF260:BG260 BI260:BN260 BP260 BH261:BH263 BK261:BK263 BN261:BN263 BF264:BG264 BI264:BN264 BP264 BH265:BH269 BK265:BK269 BN265:BN269 BF270:BG270 BI270:BN270 BP270 BN271:BN282 BH271:BH283 BK271:BK283 BN283:BO283</xm:sqref>
        </x14:conditionalFormatting>
        <x14:conditionalFormatting xmlns:xm="http://schemas.microsoft.com/office/excel/2006/main">
          <x14:cfRule type="expression" priority="2" id="{BF9C3EB6-BD2C-4144-BE36-DAF4B2A3116F}">
            <xm:f>Currency!$H$2="Dollar"</xm:f>
            <x14:dxf>
              <numFmt numFmtId="171" formatCode="[$$-409]#,##0.00"/>
            </x14:dxf>
          </x14:cfRule>
          <xm:sqref>BN5:BO22 BH7:BH22 BK7:BK22 BN24:BN28 BH24:BH32 BK24:BK32 BN29:BO32 BN176:BO226</xm:sqref>
        </x14:conditionalFormatting>
        <x14:conditionalFormatting xmlns:xm="http://schemas.microsoft.com/office/excel/2006/main">
          <x14:cfRule type="expression" priority="3" id="{0C1F8D17-CFEE-6D4B-9A66-99F80E447B12}">
            <xm:f>Currency!$H$2="Pound"</xm:f>
            <x14:dxf>
              <numFmt numFmtId="181" formatCode="[$£-809]#,##0.00"/>
            </x14:dxf>
          </x14:cfRule>
          <x14:cfRule type="expression" priority="4" id="{083E1BCE-77AD-0949-BA15-8BE28F461FF5}">
            <xm:f>Currency!$H$2="Franc"</xm:f>
            <x14:dxf>
              <numFmt numFmtId="180" formatCode="[$CHF]\ #,##0.00"/>
            </x14:dxf>
          </x14:cfRule>
          <x14:cfRule type="expression" priority="5" id="{656F4A46-9566-8648-8EB5-B0830014171D}">
            <xm:f>Currency!$H$2="Krone"</xm:f>
            <x14:dxf>
              <numFmt numFmtId="179" formatCode="[$kr-43B]\ #,##0.00"/>
            </x14:dxf>
          </x14:cfRule>
          <x14:cfRule type="expression" priority="6" id="{1B8C500B-6A12-9144-ACBE-EAFECD0BCE0A}">
            <xm:f>Currency!$H$2="Koruna"</xm:f>
            <x14:dxf>
              <numFmt numFmtId="178" formatCode="#,##0.00\ [$Kč-405]"/>
            </x14:dxf>
          </x14:cfRule>
          <x14:cfRule type="expression" priority="7" id="{5C0954F1-600B-6442-84EB-E0824237D4D5}">
            <xm:f>Currency!$H$2="Yen"</xm:f>
            <x14:dxf>
              <numFmt numFmtId="177" formatCode="[$¥-411]#,##0.00"/>
            </x14:dxf>
          </x14:cfRule>
          <x14:cfRule type="expression" priority="8" id="{FC5550FE-9B02-4B43-94CA-37F093CB0E87}">
            <xm:f>Currency!$H$2="Yuan"</xm:f>
            <x14:dxf>
              <numFmt numFmtId="176" formatCode="[$¥-804]#,##0.00"/>
            </x14:dxf>
          </x14:cfRule>
          <x14:cfRule type="expression" priority="9" id="{91E54DAA-2E37-654C-863E-79CB51163D53}">
            <xm:f>Currency!$H$2="Won"</xm:f>
            <x14:dxf>
              <numFmt numFmtId="182" formatCode="[$₩-412]#,##0.00"/>
            </x14:dxf>
          </x14:cfRule>
          <xm:sqref>BN5:BO22 BH7:BH22 BK7:BK22 BN176:BO226 BK203:BK226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1611-E58D-544F-8DEE-6E6443233054}">
  <sheetPr codeName="Sheet12"/>
  <dimension ref="A1:KL243"/>
  <sheetViews>
    <sheetView showGridLines="0" topLeftCell="C1" zoomScaleNormal="100" workbookViewId="0">
      <selection activeCell="Q8" sqref="Q8"/>
    </sheetView>
  </sheetViews>
  <sheetFormatPr baseColWidth="10" defaultColWidth="11.5" defaultRowHeight="13.5" customHeight="1" outlineLevelCol="1" x14ac:dyDescent="0.15"/>
  <cols>
    <col min="1" max="1" width="8.6640625" style="2" hidden="1" customWidth="1" outlineLevel="1"/>
    <col min="2" max="2" width="19.83203125" style="2" hidden="1" customWidth="1" outlineLevel="1"/>
    <col min="3" max="3" width="22.33203125" style="2" customWidth="1" collapsed="1"/>
    <col min="4" max="4" width="10" style="2" bestFit="1" customWidth="1"/>
    <col min="5" max="5" width="5" style="2" bestFit="1" customWidth="1"/>
    <col min="6" max="6" width="18.5" style="2" hidden="1" customWidth="1" outlineLevel="1"/>
    <col min="7" max="7" width="13.5" style="2" customWidth="1" collapsed="1"/>
    <col min="8" max="8" width="10.83203125" style="2" hidden="1" customWidth="1" outlineLevel="1"/>
    <col min="9" max="9" width="13.83203125" style="2" hidden="1" customWidth="1" outlineLevel="1"/>
    <col min="10" max="10" width="34.1640625" style="2" hidden="1" customWidth="1" outlineLevel="1"/>
    <col min="11" max="11" width="24" style="2" hidden="1" customWidth="1" outlineLevel="1"/>
    <col min="12" max="12" width="21" style="2" hidden="1" customWidth="1" outlineLevel="1"/>
    <col min="13" max="13" width="9.1640625" style="2" hidden="1" customWidth="1" outlineLevel="1"/>
    <col min="14" max="14" width="5.1640625" style="2" bestFit="1" customWidth="1" collapsed="1"/>
    <col min="15" max="15" width="6.6640625" style="2" hidden="1" customWidth="1" outlineLevel="1"/>
    <col min="16" max="16" width="6.1640625" style="2" hidden="1" customWidth="1" outlineLevel="1"/>
    <col min="17" max="17" width="4.6640625" style="2" customWidth="1" collapsed="1"/>
    <col min="18" max="29" width="4.6640625" style="2" customWidth="1"/>
    <col min="30" max="30" width="5" style="2" customWidth="1"/>
    <col min="31" max="31" width="5.6640625" style="2" customWidth="1"/>
    <col min="32" max="34" width="11.6640625" style="2" hidden="1" customWidth="1" outlineLevel="1"/>
    <col min="35" max="41" width="10.8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8" width="12.33203125" style="2" hidden="1" customWidth="1" outlineLevel="1"/>
    <col min="49" max="49" width="12.33203125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2.33203125" style="2" bestFit="1" customWidth="1"/>
    <col min="58" max="58" width="6.33203125" style="2" customWidth="1"/>
    <col min="59" max="59" width="5.6640625" style="2" customWidth="1"/>
    <col min="60" max="60" width="12.33203125" style="2" bestFit="1" customWidth="1"/>
    <col min="61" max="61" width="5.5" style="2" customWidth="1"/>
    <col min="62" max="62" width="5.6640625" style="2" customWidth="1"/>
    <col min="63" max="63" width="12.33203125" style="2" bestFit="1" customWidth="1"/>
    <col min="64" max="64" width="5.5" style="2" customWidth="1"/>
    <col min="65" max="65" width="5.6640625" style="2" customWidth="1"/>
    <col min="66" max="66" width="12.33203125" style="2" bestFit="1" customWidth="1"/>
    <col min="67" max="67" width="17.6640625" style="2" bestFit="1" customWidth="1"/>
    <col min="68" max="68" width="6.5" style="2" customWidth="1"/>
    <col min="69" max="69" width="8.83203125" style="2" customWidth="1"/>
    <col min="70" max="70" width="5.1640625" style="2" hidden="1" customWidth="1" outlineLevel="1"/>
    <col min="71" max="71" width="11.5" style="2" customWidth="1" collapsed="1"/>
    <col min="72" max="293" width="11.5" style="2" customWidth="1"/>
    <col min="294" max="16384" width="11.5" style="3"/>
  </cols>
  <sheetData>
    <row r="1" spans="1:298" ht="52" x14ac:dyDescent="0.15">
      <c r="A1" s="34" t="s">
        <v>24</v>
      </c>
      <c r="B1" s="96" t="s">
        <v>65</v>
      </c>
      <c r="C1" s="132"/>
      <c r="D1" s="360" t="s">
        <v>25</v>
      </c>
      <c r="E1" s="361" t="s">
        <v>784</v>
      </c>
      <c r="F1" s="360" t="s">
        <v>26</v>
      </c>
      <c r="G1" s="360" t="s">
        <v>27</v>
      </c>
      <c r="H1" s="360" t="s">
        <v>28</v>
      </c>
      <c r="I1" s="360" t="s">
        <v>1047</v>
      </c>
      <c r="J1" s="360" t="s">
        <v>1048</v>
      </c>
      <c r="K1" s="360" t="s">
        <v>1049</v>
      </c>
      <c r="L1" s="360" t="s">
        <v>1050</v>
      </c>
      <c r="M1" s="362" t="s">
        <v>29</v>
      </c>
      <c r="N1" s="348" t="s">
        <v>30</v>
      </c>
      <c r="O1" s="363" t="s">
        <v>785</v>
      </c>
      <c r="P1" s="364" t="s">
        <v>786</v>
      </c>
      <c r="Q1" s="321" t="s">
        <v>31</v>
      </c>
      <c r="R1" s="322"/>
      <c r="S1" s="322"/>
      <c r="T1" s="322"/>
      <c r="U1" s="322"/>
      <c r="V1" s="323"/>
      <c r="W1" s="323"/>
      <c r="X1" s="323"/>
      <c r="Y1" s="323"/>
      <c r="Z1" s="323"/>
      <c r="AA1" s="323"/>
      <c r="AB1" s="323"/>
      <c r="AC1" s="323"/>
      <c r="AD1" s="365" t="s">
        <v>4</v>
      </c>
      <c r="AE1" s="366" t="s">
        <v>5</v>
      </c>
      <c r="AF1" s="367"/>
      <c r="AG1" s="367"/>
      <c r="AH1" s="367"/>
      <c r="AI1" s="367"/>
      <c r="AJ1" s="561"/>
      <c r="AK1" s="562"/>
      <c r="AL1" s="35"/>
      <c r="AM1" s="35"/>
      <c r="AN1" s="367" t="s">
        <v>32</v>
      </c>
      <c r="AO1" s="367"/>
      <c r="AP1" s="367"/>
      <c r="AQ1" s="367"/>
      <c r="AR1" s="367" t="s">
        <v>33</v>
      </c>
      <c r="AS1" s="367"/>
      <c r="AT1" s="368"/>
      <c r="AU1" s="368"/>
      <c r="AV1" s="368" t="s">
        <v>34</v>
      </c>
      <c r="AW1" s="368" t="s">
        <v>34</v>
      </c>
      <c r="AX1" s="338" t="s">
        <v>35</v>
      </c>
      <c r="AY1" s="339"/>
      <c r="AZ1" s="340"/>
      <c r="BA1" s="340"/>
      <c r="BB1" s="340"/>
      <c r="BC1" s="369" t="s">
        <v>4</v>
      </c>
      <c r="BD1" s="370" t="s">
        <v>5</v>
      </c>
      <c r="BE1" s="371" t="s">
        <v>34</v>
      </c>
      <c r="BF1" s="560" t="s">
        <v>1004</v>
      </c>
      <c r="BG1" s="373" t="s">
        <v>5</v>
      </c>
      <c r="BH1" s="374" t="s">
        <v>34</v>
      </c>
      <c r="BI1" s="372" t="s">
        <v>36</v>
      </c>
      <c r="BJ1" s="373" t="s">
        <v>5</v>
      </c>
      <c r="BK1" s="374" t="s">
        <v>34</v>
      </c>
      <c r="BL1" s="372" t="s">
        <v>787</v>
      </c>
      <c r="BM1" s="373" t="s">
        <v>5</v>
      </c>
      <c r="BN1" s="374" t="s">
        <v>34</v>
      </c>
      <c r="BO1" s="375" t="s">
        <v>3</v>
      </c>
      <c r="BP1" s="376" t="s">
        <v>4</v>
      </c>
      <c r="BQ1" s="377" t="s">
        <v>5</v>
      </c>
      <c r="BR1" s="378" t="s">
        <v>37</v>
      </c>
    </row>
    <row r="2" spans="1:298" ht="13" customHeight="1" x14ac:dyDescent="0.15">
      <c r="A2" s="98"/>
      <c r="B2" s="121"/>
      <c r="C2" s="6"/>
      <c r="D2" s="309"/>
      <c r="E2" s="307"/>
      <c r="F2" s="308"/>
      <c r="G2" s="308"/>
      <c r="H2" s="308"/>
      <c r="I2" s="320"/>
      <c r="J2" s="320"/>
      <c r="K2" s="320"/>
      <c r="L2" s="320"/>
      <c r="M2" s="320"/>
      <c r="N2" s="349" t="s">
        <v>765</v>
      </c>
      <c r="O2" s="349"/>
      <c r="P2" s="349"/>
      <c r="Q2" s="350" t="s">
        <v>38</v>
      </c>
      <c r="R2" s="350" t="s">
        <v>39</v>
      </c>
      <c r="S2" s="350" t="s">
        <v>40</v>
      </c>
      <c r="T2" s="350" t="s">
        <v>41</v>
      </c>
      <c r="U2" s="350" t="s">
        <v>42</v>
      </c>
      <c r="V2" s="350" t="s">
        <v>43</v>
      </c>
      <c r="W2" s="350" t="s">
        <v>44</v>
      </c>
      <c r="X2" s="350" t="s">
        <v>45</v>
      </c>
      <c r="Y2" s="350" t="s">
        <v>46</v>
      </c>
      <c r="Z2" s="350" t="s">
        <v>47</v>
      </c>
      <c r="AA2" s="350" t="s">
        <v>48</v>
      </c>
      <c r="AB2" s="350"/>
      <c r="AC2" s="352"/>
      <c r="AD2" s="319"/>
      <c r="AE2" s="311"/>
      <c r="AF2" s="311"/>
      <c r="AG2" s="311"/>
      <c r="AH2" s="311"/>
      <c r="AI2" s="311"/>
      <c r="AJ2" s="311"/>
      <c r="AK2" s="41"/>
      <c r="AL2" s="311"/>
      <c r="AM2" s="41"/>
      <c r="AN2" s="311"/>
      <c r="AO2" s="311"/>
      <c r="AP2" s="311"/>
      <c r="AQ2" s="311"/>
      <c r="AR2" s="311"/>
      <c r="AS2" s="312"/>
      <c r="AT2" s="312"/>
      <c r="AU2" s="312"/>
      <c r="AV2" s="337"/>
      <c r="AW2" s="337"/>
      <c r="AX2" s="350" t="s">
        <v>49</v>
      </c>
      <c r="AY2" s="350" t="s">
        <v>41</v>
      </c>
      <c r="AZ2" s="350" t="s">
        <v>40</v>
      </c>
      <c r="BA2" s="350" t="s">
        <v>50</v>
      </c>
      <c r="BB2" s="350" t="s">
        <v>47</v>
      </c>
      <c r="BC2" s="319"/>
      <c r="BD2" s="311"/>
      <c r="BE2" s="313"/>
      <c r="BF2" s="380"/>
      <c r="BG2" s="311"/>
      <c r="BH2" s="313"/>
      <c r="BI2" s="380"/>
      <c r="BJ2" s="311"/>
      <c r="BK2" s="313"/>
      <c r="BL2" s="380"/>
      <c r="BM2" s="311"/>
      <c r="BN2" s="313"/>
      <c r="BO2" s="314"/>
      <c r="BP2" s="315"/>
      <c r="BQ2" s="316"/>
      <c r="BR2" s="317"/>
    </row>
    <row r="3" spans="1:298" ht="13" customHeight="1" x14ac:dyDescent="0.15">
      <c r="A3" s="307"/>
      <c r="B3" s="308"/>
      <c r="C3" s="4"/>
      <c r="D3" s="309"/>
      <c r="E3" s="309"/>
      <c r="F3" s="309"/>
      <c r="G3" s="309"/>
      <c r="H3" s="309"/>
      <c r="I3" s="576"/>
      <c r="J3" s="576"/>
      <c r="K3" s="576"/>
      <c r="L3" s="576"/>
      <c r="M3" s="320"/>
      <c r="N3" s="349" t="s">
        <v>431</v>
      </c>
      <c r="O3" s="349"/>
      <c r="P3" s="349"/>
      <c r="Q3" s="350" t="s">
        <v>768</v>
      </c>
      <c r="R3" s="350" t="s">
        <v>770</v>
      </c>
      <c r="S3" s="350" t="s">
        <v>766</v>
      </c>
      <c r="T3" s="350" t="s">
        <v>771</v>
      </c>
      <c r="U3" s="350" t="s">
        <v>775</v>
      </c>
      <c r="V3" s="350" t="s">
        <v>774</v>
      </c>
      <c r="W3" s="350" t="s">
        <v>772</v>
      </c>
      <c r="X3" s="350" t="s">
        <v>776</v>
      </c>
      <c r="Y3" s="350" t="s">
        <v>769</v>
      </c>
      <c r="Z3" s="350" t="s">
        <v>767</v>
      </c>
      <c r="AA3" s="350" t="s">
        <v>773</v>
      </c>
      <c r="AB3" s="350" t="s">
        <v>432</v>
      </c>
      <c r="AC3" s="352" t="s">
        <v>433</v>
      </c>
      <c r="AD3" s="319"/>
      <c r="AE3" s="311"/>
      <c r="AF3" s="311"/>
      <c r="AG3" s="311"/>
      <c r="AH3" s="311"/>
      <c r="AI3" s="311"/>
      <c r="AJ3" s="311"/>
      <c r="AK3" s="41"/>
      <c r="AL3" s="311"/>
      <c r="AM3" s="41"/>
      <c r="AN3" s="311"/>
      <c r="AO3" s="311"/>
      <c r="AP3" s="311"/>
      <c r="AQ3" s="311"/>
      <c r="AR3" s="311"/>
      <c r="AS3" s="311"/>
      <c r="AT3" s="312"/>
      <c r="AU3" s="312"/>
      <c r="AV3" s="337"/>
      <c r="AW3" s="337"/>
      <c r="AX3" s="350"/>
      <c r="AY3" s="350"/>
      <c r="AZ3" s="350"/>
      <c r="BA3" s="350"/>
      <c r="BB3" s="350"/>
      <c r="BC3" s="319"/>
      <c r="BD3" s="311"/>
      <c r="BE3" s="313"/>
      <c r="BF3" s="310"/>
      <c r="BG3" s="311"/>
      <c r="BH3" s="313"/>
      <c r="BI3" s="310"/>
      <c r="BJ3" s="311"/>
      <c r="BK3" s="313"/>
      <c r="BL3" s="310"/>
      <c r="BM3" s="311"/>
      <c r="BN3" s="313"/>
      <c r="BO3" s="314"/>
      <c r="BP3" s="315"/>
      <c r="BQ3" s="316"/>
      <c r="BR3" s="317"/>
      <c r="BS3" s="301"/>
      <c r="KH3" s="2"/>
      <c r="KI3" s="2"/>
      <c r="KJ3" s="2"/>
      <c r="KK3" s="2"/>
      <c r="KL3" s="2"/>
    </row>
    <row r="4" spans="1:298" ht="13" customHeight="1" x14ac:dyDescent="0.15">
      <c r="A4" s="98"/>
      <c r="B4" s="122"/>
      <c r="C4" s="6"/>
      <c r="D4" s="309"/>
      <c r="E4" s="307"/>
      <c r="F4" s="308"/>
      <c r="G4" s="308"/>
      <c r="H4" s="308"/>
      <c r="I4" s="320"/>
      <c r="J4" s="320"/>
      <c r="K4" s="320"/>
      <c r="L4" s="320"/>
      <c r="M4" s="320"/>
      <c r="N4" s="318" t="s">
        <v>1264</v>
      </c>
      <c r="O4" s="351"/>
      <c r="P4" s="351"/>
      <c r="Q4" s="352" t="s">
        <v>51</v>
      </c>
      <c r="R4" s="352" t="s">
        <v>471</v>
      </c>
      <c r="S4" s="352" t="s">
        <v>501</v>
      </c>
      <c r="T4" s="352" t="s">
        <v>500</v>
      </c>
      <c r="U4" s="352" t="s">
        <v>52</v>
      </c>
      <c r="V4" s="352" t="s">
        <v>409</v>
      </c>
      <c r="W4" s="352"/>
      <c r="X4" s="352" t="s">
        <v>503</v>
      </c>
      <c r="Y4" s="352" t="s">
        <v>504</v>
      </c>
      <c r="Z4" s="352" t="s">
        <v>474</v>
      </c>
      <c r="AA4" s="352"/>
      <c r="AB4" s="352"/>
      <c r="AC4" s="352" t="s">
        <v>1119</v>
      </c>
      <c r="AD4" s="319"/>
      <c r="AE4" s="311"/>
      <c r="AF4" s="311"/>
      <c r="AG4" s="311"/>
      <c r="AH4" s="311"/>
      <c r="AI4" s="311"/>
      <c r="AJ4" s="311"/>
      <c r="AK4" s="41"/>
      <c r="AL4" s="311"/>
      <c r="AM4" s="41"/>
      <c r="AN4" s="311"/>
      <c r="AO4" s="311"/>
      <c r="AP4" s="311"/>
      <c r="AQ4" s="311"/>
      <c r="AR4" s="311"/>
      <c r="AS4" s="311"/>
      <c r="AT4" s="312"/>
      <c r="AU4" s="312"/>
      <c r="AV4" s="337"/>
      <c r="AW4" s="337"/>
      <c r="AX4" s="352" t="s">
        <v>866</v>
      </c>
      <c r="AY4" s="352" t="s">
        <v>502</v>
      </c>
      <c r="AZ4" s="352"/>
      <c r="BA4" s="352"/>
      <c r="BB4" s="352" t="s">
        <v>516</v>
      </c>
      <c r="BC4" s="319"/>
      <c r="BD4" s="311"/>
      <c r="BE4" s="313"/>
      <c r="BF4" s="382"/>
      <c r="BG4" s="311"/>
      <c r="BH4" s="313"/>
      <c r="BI4" s="382"/>
      <c r="BJ4" s="311"/>
      <c r="BK4" s="313"/>
      <c r="BL4" s="382"/>
      <c r="BM4" s="311"/>
      <c r="BN4" s="313"/>
      <c r="BO4" s="314"/>
      <c r="BP4" s="315"/>
      <c r="BQ4" s="316"/>
      <c r="BR4" s="317"/>
    </row>
    <row r="5" spans="1:298" ht="14.25" customHeight="1" x14ac:dyDescent="0.15">
      <c r="A5" s="37"/>
      <c r="B5" s="43"/>
      <c r="C5" s="7"/>
      <c r="D5" s="43"/>
      <c r="E5" s="384"/>
      <c r="F5" s="43"/>
      <c r="G5" s="43"/>
      <c r="H5" s="43"/>
      <c r="I5" s="384"/>
      <c r="J5" s="384"/>
      <c r="K5" s="384"/>
      <c r="L5" s="384"/>
      <c r="M5" s="43"/>
      <c r="N5" s="346"/>
      <c r="O5" s="385"/>
      <c r="P5" s="385"/>
      <c r="Q5" s="324">
        <f t="shared" ref="Q5:AA5" si="0">SUMPRODUCT(Q6:Q82,$N6:$N82)</f>
        <v>0</v>
      </c>
      <c r="R5" s="325">
        <f t="shared" si="0"/>
        <v>0</v>
      </c>
      <c r="S5" s="326">
        <f t="shared" si="0"/>
        <v>0</v>
      </c>
      <c r="T5" s="327">
        <f t="shared" si="0"/>
        <v>0</v>
      </c>
      <c r="U5" s="328">
        <f t="shared" si="0"/>
        <v>0</v>
      </c>
      <c r="V5" s="329">
        <f t="shared" si="0"/>
        <v>0</v>
      </c>
      <c r="W5" s="330">
        <f t="shared" si="0"/>
        <v>0</v>
      </c>
      <c r="X5" s="331">
        <f t="shared" si="0"/>
        <v>0</v>
      </c>
      <c r="Y5" s="332">
        <f t="shared" si="0"/>
        <v>0</v>
      </c>
      <c r="Z5" s="333">
        <f t="shared" si="0"/>
        <v>0</v>
      </c>
      <c r="AA5" s="334">
        <f t="shared" si="0"/>
        <v>0</v>
      </c>
      <c r="AB5" s="346">
        <f>SUMPRODUCT(AB6:AB82,$N6:$N82)</f>
        <v>0</v>
      </c>
      <c r="AC5" s="346">
        <f>SUMPRODUCT(AC6:AC82,$N6:$N82)</f>
        <v>0</v>
      </c>
      <c r="AD5" s="44">
        <f>SUM(AD6:AD82)</f>
        <v>0</v>
      </c>
      <c r="AE5" s="44">
        <f>SUM(AE6:AE82)</f>
        <v>0</v>
      </c>
      <c r="AF5" s="43"/>
      <c r="AG5" s="43"/>
      <c r="AH5" s="43"/>
      <c r="AI5" s="43"/>
      <c r="AJ5" s="384"/>
      <c r="AK5" s="43"/>
      <c r="AL5" s="384"/>
      <c r="AM5" s="43"/>
      <c r="AN5" s="43"/>
      <c r="AO5" s="384"/>
      <c r="AP5" s="384"/>
      <c r="AQ5" s="384"/>
      <c r="AR5" s="43"/>
      <c r="AS5" s="44"/>
      <c r="AT5" s="44"/>
      <c r="AU5" s="44"/>
      <c r="AV5" s="44" t="s">
        <v>53</v>
      </c>
      <c r="AW5" s="401"/>
      <c r="AX5" s="341">
        <f t="shared" ref="AX5:BB5" si="1">SUMPRODUCT(AX6:AX82,$N6:$N82)</f>
        <v>0</v>
      </c>
      <c r="AY5" s="342">
        <f t="shared" si="1"/>
        <v>0</v>
      </c>
      <c r="AZ5" s="343">
        <f t="shared" si="1"/>
        <v>0</v>
      </c>
      <c r="BA5" s="344">
        <f t="shared" si="1"/>
        <v>0</v>
      </c>
      <c r="BB5" s="345">
        <f t="shared" si="1"/>
        <v>0</v>
      </c>
      <c r="BC5" s="43">
        <f>SUM(BC6:BC82)</f>
        <v>0</v>
      </c>
      <c r="BD5" s="43">
        <f>SUM(BD6:BD82)</f>
        <v>0</v>
      </c>
      <c r="BE5" s="45" t="s">
        <v>53</v>
      </c>
      <c r="BF5" s="43">
        <f>SUMPRODUCT(BF6:BF82,$N6:$N82)</f>
        <v>0</v>
      </c>
      <c r="BG5" s="43">
        <f>SUM(BG6:BG82)</f>
        <v>0</v>
      </c>
      <c r="BH5" s="45" t="s">
        <v>53</v>
      </c>
      <c r="BI5" s="43">
        <f>SUMPRODUCT(BI6:BI82,$N6:$N82)</f>
        <v>0</v>
      </c>
      <c r="BJ5" s="43">
        <f>SUM(BJ6:BJ82)</f>
        <v>0</v>
      </c>
      <c r="BK5" s="45" t="s">
        <v>53</v>
      </c>
      <c r="BL5" s="43">
        <f>SUMPRODUCT(BL6:BL82,$N6:$N82)</f>
        <v>0</v>
      </c>
      <c r="BM5" s="43">
        <f>SUM(BM6:BM82)</f>
        <v>0</v>
      </c>
      <c r="BN5" s="45" t="s">
        <v>53</v>
      </c>
      <c r="BO5" s="465">
        <f>SUM(BO6:BO82)</f>
        <v>0</v>
      </c>
      <c r="BP5" s="37">
        <f>SUM(BP6:BP82)</f>
        <v>0</v>
      </c>
      <c r="BQ5" s="37">
        <f>SUM(BQ6:BQ82)</f>
        <v>0</v>
      </c>
      <c r="BR5" s="46">
        <f>ROWS(BR6:BR82)</f>
        <v>77</v>
      </c>
    </row>
    <row r="6" spans="1:298" ht="13" customHeight="1" x14ac:dyDescent="0.15">
      <c r="A6" s="47"/>
      <c r="B6" s="43"/>
      <c r="C6" s="134"/>
      <c r="D6" s="43"/>
      <c r="E6" s="384"/>
      <c r="F6" s="43"/>
      <c r="G6" s="43"/>
      <c r="H6" s="43"/>
      <c r="I6" s="384"/>
      <c r="J6" s="384"/>
      <c r="K6" s="384"/>
      <c r="L6" s="384"/>
      <c r="M6" s="43"/>
      <c r="N6" s="43"/>
      <c r="O6" s="384"/>
      <c r="P6" s="384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380"/>
      <c r="AK6" s="40"/>
      <c r="AL6" s="380"/>
      <c r="AM6" s="40"/>
      <c r="AN6" s="40"/>
      <c r="AO6" s="380"/>
      <c r="AP6" s="380"/>
      <c r="AQ6" s="380"/>
      <c r="AR6" s="40"/>
      <c r="AS6" s="40"/>
      <c r="AT6" s="40"/>
      <c r="AU6" s="40"/>
      <c r="AV6" s="40"/>
      <c r="AW6" s="380"/>
      <c r="AX6" s="40"/>
      <c r="AY6" s="40"/>
      <c r="AZ6" s="40"/>
      <c r="BA6" s="40"/>
      <c r="BB6" s="40"/>
      <c r="BC6" s="48"/>
      <c r="BD6" s="48"/>
      <c r="BE6" s="48"/>
      <c r="BF6" s="40"/>
      <c r="BG6" s="48"/>
      <c r="BH6" s="48"/>
      <c r="BI6" s="40"/>
      <c r="BJ6" s="48"/>
      <c r="BK6" s="48"/>
      <c r="BL6" s="40"/>
      <c r="BM6" s="48"/>
      <c r="BN6" s="48"/>
      <c r="BO6" s="458"/>
      <c r="BP6" s="47"/>
      <c r="BQ6" s="47"/>
      <c r="BR6" s="50"/>
    </row>
    <row r="7" spans="1:298" ht="17" x14ac:dyDescent="0.2">
      <c r="A7" s="127"/>
      <c r="B7" s="127"/>
      <c r="C7" s="292" t="s">
        <v>764</v>
      </c>
      <c r="D7" s="127"/>
      <c r="E7" s="235"/>
      <c r="F7" s="127"/>
      <c r="G7" s="127"/>
      <c r="H7" s="127"/>
      <c r="I7" s="235"/>
      <c r="J7" s="235"/>
      <c r="K7" s="235"/>
      <c r="L7" s="235"/>
      <c r="M7" s="127"/>
      <c r="N7" s="127"/>
      <c r="O7" s="235"/>
      <c r="P7" s="235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236"/>
      <c r="AC7" s="236"/>
      <c r="AD7" s="127"/>
      <c r="AE7" s="127"/>
      <c r="AF7" s="127"/>
      <c r="AG7" s="127"/>
      <c r="AH7" s="127"/>
      <c r="AI7" s="127"/>
      <c r="AJ7" s="235"/>
      <c r="AK7" s="127"/>
      <c r="AL7" s="127"/>
      <c r="AM7" s="127"/>
      <c r="AN7" s="235"/>
      <c r="AO7" s="235"/>
      <c r="AP7" s="235"/>
      <c r="AQ7" s="127"/>
      <c r="AR7" s="235"/>
      <c r="AS7" s="235"/>
      <c r="AT7" s="235"/>
      <c r="AU7" s="235"/>
      <c r="AV7" s="235"/>
      <c r="AW7" s="235"/>
      <c r="AX7" s="236"/>
      <c r="AY7" s="236"/>
      <c r="AZ7" s="236"/>
      <c r="BA7" s="236"/>
      <c r="BB7" s="236"/>
      <c r="BC7" s="235"/>
      <c r="BD7" s="235"/>
      <c r="BE7" s="235"/>
      <c r="BF7" s="236"/>
      <c r="BG7" s="235"/>
      <c r="BH7" s="236"/>
      <c r="BI7" s="235"/>
      <c r="BJ7" s="235"/>
      <c r="BK7" s="235"/>
      <c r="BL7" s="235"/>
      <c r="BM7" s="235"/>
      <c r="BN7" s="235"/>
      <c r="BO7" s="235"/>
      <c r="BP7" s="235"/>
      <c r="BQ7" s="127"/>
      <c r="BR7" s="128"/>
    </row>
    <row r="8" spans="1:298" ht="12.75" customHeight="1" x14ac:dyDescent="0.15">
      <c r="A8" s="51" t="str">
        <f>"LA3"&amp;REPT(0,4-LEN(BR8))&amp;BR8</f>
        <v>LA31204</v>
      </c>
      <c r="B8" s="270" t="s">
        <v>683</v>
      </c>
      <c r="C8" s="306" t="s">
        <v>713</v>
      </c>
      <c r="D8" s="270" t="s">
        <v>470</v>
      </c>
      <c r="E8" s="396"/>
      <c r="F8" s="129" t="s">
        <v>328</v>
      </c>
      <c r="G8" s="55" t="s">
        <v>95</v>
      </c>
      <c r="H8" s="55"/>
      <c r="I8" s="230" t="s">
        <v>1054</v>
      </c>
      <c r="J8" s="590" t="s">
        <v>1056</v>
      </c>
      <c r="K8" s="590" t="s">
        <v>1053</v>
      </c>
      <c r="L8" s="230" t="s">
        <v>1055</v>
      </c>
      <c r="M8" s="55">
        <v>4.3318000000000003</v>
      </c>
      <c r="N8" s="51">
        <v>1</v>
      </c>
      <c r="O8" s="217"/>
      <c r="P8" s="217"/>
      <c r="Q8" s="56"/>
      <c r="R8" s="57"/>
      <c r="S8" s="58"/>
      <c r="T8" s="59"/>
      <c r="U8" s="60"/>
      <c r="V8" s="61"/>
      <c r="W8" s="496"/>
      <c r="X8" s="63"/>
      <c r="Y8" s="64"/>
      <c r="Z8" s="65"/>
      <c r="AA8" s="287"/>
      <c r="AB8" s="514"/>
      <c r="AC8" s="305"/>
      <c r="AD8" s="67">
        <f>SUM(Q8:AC8)</f>
        <v>0</v>
      </c>
      <c r="AE8" s="68">
        <f>N8*AD8</f>
        <v>0</v>
      </c>
      <c r="AF8" s="69"/>
      <c r="AG8" s="69"/>
      <c r="AH8" s="70"/>
      <c r="AI8" s="159"/>
      <c r="AJ8" s="159"/>
      <c r="AK8" s="159"/>
      <c r="AL8" s="495"/>
      <c r="AM8" s="489"/>
      <c r="AN8" s="69">
        <v>349</v>
      </c>
      <c r="AO8" s="70"/>
      <c r="AP8" s="70"/>
      <c r="AQ8" s="70"/>
      <c r="AR8" s="69">
        <v>284</v>
      </c>
      <c r="AS8" s="69"/>
      <c r="AT8" s="493"/>
      <c r="AU8" s="494"/>
      <c r="AV8" s="490">
        <f>IF(OrderFormType="Wholesale",CEILING(AR8*ExchRate,ExchRateRoundUpTo),CEILING(AN8*ExchRate,ExchRateRoundUpTo)/1.22)</f>
        <v>284</v>
      </c>
      <c r="AW8" s="490">
        <f>AV8*(1+AO8+AP8)</f>
        <v>284</v>
      </c>
      <c r="AX8" s="71"/>
      <c r="AY8" s="72"/>
      <c r="AZ8" s="512"/>
      <c r="BA8" s="513"/>
      <c r="BB8" s="75"/>
      <c r="BC8" s="52">
        <f>SUM(AX8:BB8)</f>
        <v>0</v>
      </c>
      <c r="BD8" s="51">
        <f>N8*BC8</f>
        <v>0</v>
      </c>
      <c r="BE8" s="491">
        <f>AV8*(1+AO8+AP8)</f>
        <v>284</v>
      </c>
      <c r="BF8" s="395"/>
      <c r="BG8" s="217">
        <f>$N8*BF8</f>
        <v>0</v>
      </c>
      <c r="BH8" s="491">
        <f>$AV8*(1.1+$AO8+$AP8)</f>
        <v>312.40000000000003</v>
      </c>
      <c r="BI8" s="395"/>
      <c r="BJ8" s="51">
        <f>N8*BI8</f>
        <v>0</v>
      </c>
      <c r="BK8" s="491">
        <f>AV8*(1.15+AO8+AP8)</f>
        <v>326.59999999999997</v>
      </c>
      <c r="BL8" s="395"/>
      <c r="BM8" s="217">
        <f>N8*BL8</f>
        <v>0</v>
      </c>
      <c r="BN8" s="491">
        <f>AV8*(1.2+AO8+AP8)</f>
        <v>340.8</v>
      </c>
      <c r="BO8" s="392">
        <f>(AD8*AW8)+(BC8*BE8)+(BF8*BH8)+(BI8*BK8)+(BL8*BN8)</f>
        <v>0</v>
      </c>
      <c r="BP8" s="217">
        <f>AD8+BC8+BF8+BI8+BL8</f>
        <v>0</v>
      </c>
      <c r="BQ8" s="51">
        <f>N8*BP8</f>
        <v>0</v>
      </c>
      <c r="BR8" s="77">
        <v>1204</v>
      </c>
    </row>
    <row r="9" spans="1:298" ht="12.75" customHeight="1" x14ac:dyDescent="0.15">
      <c r="A9" s="51" t="str">
        <f>"LA3"&amp;REPT(0,4-LEN(BR9))&amp;BR9</f>
        <v>LA31875</v>
      </c>
      <c r="B9" s="270" t="s">
        <v>683</v>
      </c>
      <c r="C9" s="306" t="s">
        <v>714</v>
      </c>
      <c r="D9" s="270" t="s">
        <v>470</v>
      </c>
      <c r="E9" s="396"/>
      <c r="F9" s="129" t="s">
        <v>355</v>
      </c>
      <c r="G9" s="356" t="s">
        <v>89</v>
      </c>
      <c r="H9" s="55" t="s">
        <v>70</v>
      </c>
      <c r="I9" s="230" t="s">
        <v>1054</v>
      </c>
      <c r="J9" s="590" t="s">
        <v>1056</v>
      </c>
      <c r="K9" s="590" t="s">
        <v>1053</v>
      </c>
      <c r="L9" s="230" t="s">
        <v>1055</v>
      </c>
      <c r="M9" s="55">
        <v>0.47627000000000003</v>
      </c>
      <c r="N9" s="51">
        <v>10</v>
      </c>
      <c r="O9" s="217"/>
      <c r="P9" s="217"/>
      <c r="Q9" s="56"/>
      <c r="R9" s="57"/>
      <c r="S9" s="58"/>
      <c r="T9" s="59"/>
      <c r="U9" s="60"/>
      <c r="V9" s="61"/>
      <c r="W9" s="496"/>
      <c r="X9" s="63"/>
      <c r="Y9" s="64"/>
      <c r="Z9" s="65"/>
      <c r="AA9" s="287"/>
      <c r="AB9" s="514"/>
      <c r="AC9" s="305"/>
      <c r="AD9" s="67">
        <f t="shared" ref="AD9:AD72" si="2">SUM(Q9:AC9)</f>
        <v>0</v>
      </c>
      <c r="AE9" s="68">
        <f>N9*AD9</f>
        <v>0</v>
      </c>
      <c r="AF9" s="69"/>
      <c r="AG9" s="69"/>
      <c r="AH9" s="70"/>
      <c r="AI9" s="159"/>
      <c r="AJ9" s="159"/>
      <c r="AK9" s="159"/>
      <c r="AL9" s="495"/>
      <c r="AM9" s="489"/>
      <c r="AN9" s="69">
        <v>129</v>
      </c>
      <c r="AO9" s="70"/>
      <c r="AP9" s="70"/>
      <c r="AQ9" s="70"/>
      <c r="AR9" s="69">
        <v>104</v>
      </c>
      <c r="AS9" s="69"/>
      <c r="AT9" s="493"/>
      <c r="AU9" s="494"/>
      <c r="AV9" s="490">
        <f>IF(OrderFormType="Wholesale",CEILING(AR9*ExchRate,ExchRateRoundUpTo),CEILING(AN9*ExchRate,ExchRateRoundUpTo)/1.22)</f>
        <v>104</v>
      </c>
      <c r="AW9" s="490">
        <f>AV9*(1+AO9+AP9)</f>
        <v>104</v>
      </c>
      <c r="AX9" s="71"/>
      <c r="AY9" s="72"/>
      <c r="AZ9" s="512"/>
      <c r="BA9" s="513"/>
      <c r="BB9" s="75"/>
      <c r="BC9" s="52">
        <f>SUM(AX9:BB9)</f>
        <v>0</v>
      </c>
      <c r="BD9" s="51">
        <f>N9*BC9</f>
        <v>0</v>
      </c>
      <c r="BE9" s="491">
        <f>AV9*(1+AO9+AP9)</f>
        <v>104</v>
      </c>
      <c r="BF9" s="395"/>
      <c r="BG9" s="217">
        <f>$N9*BF9</f>
        <v>0</v>
      </c>
      <c r="BH9" s="491">
        <f>$AV9*(1.1+$AO9+$AP9)</f>
        <v>114.4</v>
      </c>
      <c r="BI9" s="395"/>
      <c r="BJ9" s="51">
        <f>N9*BI9</f>
        <v>0</v>
      </c>
      <c r="BK9" s="491">
        <f>AV9*(1.15+AO9+AP9)</f>
        <v>119.6</v>
      </c>
      <c r="BL9" s="395"/>
      <c r="BM9" s="217">
        <f>N9*BL9</f>
        <v>0</v>
      </c>
      <c r="BN9" s="491">
        <f>AV9*(1.2+AO9+AP9)</f>
        <v>124.8</v>
      </c>
      <c r="BO9" s="392">
        <f>(AD9*AW9)+(BC9*BE9)+(BF9*BH9)+(BI9*BK9)+(BL9*BN9)</f>
        <v>0</v>
      </c>
      <c r="BP9" s="217">
        <f>AD9+BC9+BF9+BI9+BL9</f>
        <v>0</v>
      </c>
      <c r="BQ9" s="51">
        <f>N9*BP9</f>
        <v>0</v>
      </c>
      <c r="BR9" s="77">
        <v>1875</v>
      </c>
    </row>
    <row r="10" spans="1:298" ht="17" x14ac:dyDescent="0.2">
      <c r="A10" s="127"/>
      <c r="B10" s="127"/>
      <c r="C10" s="292" t="s">
        <v>451</v>
      </c>
      <c r="D10" s="127"/>
      <c r="E10" s="235"/>
      <c r="F10" s="127"/>
      <c r="G10" s="127"/>
      <c r="H10" s="127"/>
      <c r="I10" s="127"/>
      <c r="J10" s="235"/>
      <c r="K10" s="235"/>
      <c r="L10" s="235"/>
      <c r="M10" s="127"/>
      <c r="N10" s="127"/>
      <c r="O10" s="235"/>
      <c r="P10" s="235"/>
      <c r="Q10" s="190"/>
      <c r="R10" s="190"/>
      <c r="S10" s="190"/>
      <c r="T10" s="190"/>
      <c r="U10" s="190"/>
      <c r="V10" s="190"/>
      <c r="W10" s="190"/>
      <c r="X10" s="190"/>
      <c r="Y10" s="190"/>
      <c r="Z10" s="190"/>
      <c r="AA10" s="190"/>
      <c r="AB10" s="236"/>
      <c r="AC10" s="236"/>
      <c r="AD10" s="127"/>
      <c r="AE10" s="127"/>
      <c r="AF10" s="127"/>
      <c r="AG10" s="127"/>
      <c r="AH10" s="127"/>
      <c r="AI10" s="127"/>
      <c r="AJ10" s="235"/>
      <c r="AK10" s="127"/>
      <c r="AL10" s="127"/>
      <c r="AM10" s="127"/>
      <c r="AN10" s="127"/>
      <c r="AO10" s="235"/>
      <c r="AP10" s="235"/>
      <c r="AQ10" s="127"/>
      <c r="AR10" s="235"/>
      <c r="AS10" s="235"/>
      <c r="AT10" s="235"/>
      <c r="AU10" s="235"/>
      <c r="AV10" s="235"/>
      <c r="AW10" s="235"/>
      <c r="AX10" s="236"/>
      <c r="AY10" s="236"/>
      <c r="AZ10" s="236"/>
      <c r="BA10" s="236"/>
      <c r="BB10" s="236"/>
      <c r="BC10" s="235"/>
      <c r="BD10" s="235"/>
      <c r="BE10" s="235"/>
      <c r="BF10" s="236"/>
      <c r="BG10" s="235"/>
      <c r="BH10" s="235"/>
      <c r="BI10" s="235"/>
      <c r="BJ10" s="235"/>
      <c r="BK10" s="235"/>
      <c r="BL10" s="235"/>
      <c r="BM10" s="235"/>
      <c r="BN10" s="235"/>
      <c r="BO10" s="235"/>
      <c r="BP10" s="235"/>
      <c r="BQ10" s="127"/>
      <c r="BR10" s="128"/>
    </row>
    <row r="11" spans="1:298" ht="12" customHeight="1" x14ac:dyDescent="0.15">
      <c r="A11" s="51" t="str">
        <f t="shared" ref="A11:A38" si="3">"LA3"&amp;REPT(0,4-LEN(BR11))&amp;BR11</f>
        <v>LA32015</v>
      </c>
      <c r="B11" s="270" t="s">
        <v>678</v>
      </c>
      <c r="C11" s="270" t="s">
        <v>693</v>
      </c>
      <c r="D11" s="270" t="s">
        <v>470</v>
      </c>
      <c r="E11" s="396"/>
      <c r="F11" s="55" t="s">
        <v>54</v>
      </c>
      <c r="G11" s="55" t="s">
        <v>72</v>
      </c>
      <c r="H11" s="55" t="s">
        <v>70</v>
      </c>
      <c r="I11" s="230" t="s">
        <v>1054</v>
      </c>
      <c r="J11" s="230" t="s">
        <v>1056</v>
      </c>
      <c r="K11" s="579" t="s">
        <v>1053</v>
      </c>
      <c r="L11" s="230" t="s">
        <v>1055</v>
      </c>
      <c r="M11" s="55">
        <v>2.7124801600000001</v>
      </c>
      <c r="N11" s="130">
        <v>10</v>
      </c>
      <c r="O11" s="239"/>
      <c r="P11" s="239"/>
      <c r="Q11" s="56"/>
      <c r="R11" s="57"/>
      <c r="S11" s="58"/>
      <c r="T11" s="59"/>
      <c r="U11" s="60"/>
      <c r="V11" s="61"/>
      <c r="W11" s="496"/>
      <c r="X11" s="63"/>
      <c r="Y11" s="64"/>
      <c r="Z11" s="65"/>
      <c r="AA11" s="497"/>
      <c r="AB11" s="569"/>
      <c r="AC11" s="305"/>
      <c r="AD11" s="67">
        <f t="shared" si="2"/>
        <v>0</v>
      </c>
      <c r="AE11" s="68">
        <f t="shared" ref="AE11:AE38" si="4">N11*AD11</f>
        <v>0</v>
      </c>
      <c r="AF11" s="69"/>
      <c r="AG11" s="69"/>
      <c r="AH11" s="70"/>
      <c r="AI11" s="159"/>
      <c r="AJ11" s="159"/>
      <c r="AK11" s="159"/>
      <c r="AL11" s="495"/>
      <c r="AM11" s="489"/>
      <c r="AN11" s="69">
        <v>319</v>
      </c>
      <c r="AO11" s="70"/>
      <c r="AP11" s="70"/>
      <c r="AQ11" s="70"/>
      <c r="AR11" s="69">
        <v>259</v>
      </c>
      <c r="AS11" s="69"/>
      <c r="AT11" s="493"/>
      <c r="AU11" s="494"/>
      <c r="AV11" s="490">
        <f t="shared" ref="AV11:AV38" si="5">IF(OrderFormType="Wholesale",CEILING(AR11*ExchRate,ExchRateRoundUpTo),CEILING(AN11*ExchRate,ExchRateRoundUpTo)/1.22)</f>
        <v>259</v>
      </c>
      <c r="AW11" s="490">
        <f t="shared" ref="AW11:AW38" si="6">AV11*(1+AO11+AP11)</f>
        <v>259</v>
      </c>
      <c r="AX11" s="71"/>
      <c r="AY11" s="72"/>
      <c r="AZ11" s="512"/>
      <c r="BA11" s="513"/>
      <c r="BB11" s="75"/>
      <c r="BC11" s="52">
        <f t="shared" ref="BC11:BC38" si="7">SUM(AX11:BB11)</f>
        <v>0</v>
      </c>
      <c r="BD11" s="51">
        <f t="shared" ref="BD11:BD38" si="8">N11*BC11</f>
        <v>0</v>
      </c>
      <c r="BE11" s="491">
        <f t="shared" ref="BE11:BE38" si="9">AV11*(1+AO11+AP11)</f>
        <v>259</v>
      </c>
      <c r="BF11" s="395"/>
      <c r="BG11" s="217">
        <f t="shared" ref="BG11:BG38" si="10">$N11*BF11</f>
        <v>0</v>
      </c>
      <c r="BH11" s="491">
        <f t="shared" ref="BH11:BH38" si="11">$AV11*(1.1+$AO11+$AP11)</f>
        <v>284.90000000000003</v>
      </c>
      <c r="BI11" s="395"/>
      <c r="BJ11" s="51">
        <f t="shared" ref="BJ11:BJ38" si="12">N11*BI11</f>
        <v>0</v>
      </c>
      <c r="BK11" s="491">
        <f t="shared" ref="BK11:BK38" si="13">AV11*(1.15+AO11+AP11)</f>
        <v>297.84999999999997</v>
      </c>
      <c r="BL11" s="395"/>
      <c r="BM11" s="217">
        <f t="shared" ref="BM11:BM38" si="14">N11*BL11</f>
        <v>0</v>
      </c>
      <c r="BN11" s="491">
        <f t="shared" ref="BN11:BN38" si="15">AV11*(1.2+AO11+AP11)</f>
        <v>310.8</v>
      </c>
      <c r="BO11" s="392">
        <f t="shared" ref="BO11:BO38" si="16">(AD11*AW11)+(BC11*BE11)+(BF11*BH11)+(BI11*BK11)+(BL11*BN11)</f>
        <v>0</v>
      </c>
      <c r="BP11" s="217">
        <f t="shared" ref="BP11:BP38" si="17">AD11+BC11+BF11+BI11+BL11</f>
        <v>0</v>
      </c>
      <c r="BQ11" s="51">
        <f t="shared" ref="BQ11:BQ38" si="18">N11*BP11</f>
        <v>0</v>
      </c>
      <c r="BR11" s="77">
        <v>2015</v>
      </c>
    </row>
    <row r="12" spans="1:298" ht="12.75" customHeight="1" x14ac:dyDescent="0.15">
      <c r="A12" s="51" t="str">
        <f t="shared" si="3"/>
        <v>LA32022</v>
      </c>
      <c r="B12" s="270" t="s">
        <v>678</v>
      </c>
      <c r="C12" s="270" t="s">
        <v>694</v>
      </c>
      <c r="D12" s="270" t="s">
        <v>470</v>
      </c>
      <c r="E12" s="396"/>
      <c r="F12" s="55" t="s">
        <v>54</v>
      </c>
      <c r="G12" s="129" t="s">
        <v>69</v>
      </c>
      <c r="H12" s="55" t="s">
        <v>70</v>
      </c>
      <c r="I12" s="230" t="s">
        <v>1054</v>
      </c>
      <c r="J12" s="230" t="s">
        <v>1056</v>
      </c>
      <c r="K12" s="579" t="s">
        <v>1053</v>
      </c>
      <c r="L12" s="230" t="s">
        <v>1055</v>
      </c>
      <c r="M12" s="55">
        <v>1.7009699999999999</v>
      </c>
      <c r="N12" s="130">
        <v>10</v>
      </c>
      <c r="O12" s="239"/>
      <c r="P12" s="239"/>
      <c r="Q12" s="56"/>
      <c r="R12" s="57"/>
      <c r="S12" s="58"/>
      <c r="T12" s="59"/>
      <c r="U12" s="60"/>
      <c r="V12" s="61"/>
      <c r="W12" s="496"/>
      <c r="X12" s="63"/>
      <c r="Y12" s="64"/>
      <c r="Z12" s="65"/>
      <c r="AA12" s="497"/>
      <c r="AB12" s="569"/>
      <c r="AC12" s="305"/>
      <c r="AD12" s="67">
        <f t="shared" si="2"/>
        <v>0</v>
      </c>
      <c r="AE12" s="68">
        <f t="shared" si="4"/>
        <v>0</v>
      </c>
      <c r="AF12" s="69"/>
      <c r="AG12" s="69"/>
      <c r="AH12" s="70"/>
      <c r="AI12" s="159"/>
      <c r="AJ12" s="159"/>
      <c r="AK12" s="159"/>
      <c r="AL12" s="495"/>
      <c r="AM12" s="489"/>
      <c r="AN12" s="69">
        <v>219</v>
      </c>
      <c r="AO12" s="70"/>
      <c r="AP12" s="70"/>
      <c r="AQ12" s="70"/>
      <c r="AR12" s="69">
        <v>179</v>
      </c>
      <c r="AS12" s="69"/>
      <c r="AT12" s="493"/>
      <c r="AU12" s="494"/>
      <c r="AV12" s="490">
        <f t="shared" si="5"/>
        <v>179</v>
      </c>
      <c r="AW12" s="490">
        <f t="shared" si="6"/>
        <v>179</v>
      </c>
      <c r="AX12" s="71"/>
      <c r="AY12" s="72"/>
      <c r="AZ12" s="512"/>
      <c r="BA12" s="513"/>
      <c r="BB12" s="75"/>
      <c r="BC12" s="52">
        <f t="shared" si="7"/>
        <v>0</v>
      </c>
      <c r="BD12" s="51">
        <f t="shared" si="8"/>
        <v>0</v>
      </c>
      <c r="BE12" s="491">
        <f t="shared" si="9"/>
        <v>179</v>
      </c>
      <c r="BF12" s="395"/>
      <c r="BG12" s="217">
        <f t="shared" si="10"/>
        <v>0</v>
      </c>
      <c r="BH12" s="491">
        <f t="shared" si="11"/>
        <v>196.9</v>
      </c>
      <c r="BI12" s="395"/>
      <c r="BJ12" s="51">
        <f t="shared" si="12"/>
        <v>0</v>
      </c>
      <c r="BK12" s="491">
        <f t="shared" si="13"/>
        <v>205.85</v>
      </c>
      <c r="BL12" s="395"/>
      <c r="BM12" s="217">
        <f t="shared" si="14"/>
        <v>0</v>
      </c>
      <c r="BN12" s="491">
        <f t="shared" si="15"/>
        <v>214.79999999999998</v>
      </c>
      <c r="BO12" s="392">
        <f t="shared" si="16"/>
        <v>0</v>
      </c>
      <c r="BP12" s="217">
        <f t="shared" si="17"/>
        <v>0</v>
      </c>
      <c r="BQ12" s="51">
        <f t="shared" si="18"/>
        <v>0</v>
      </c>
      <c r="BR12" s="77">
        <v>2022</v>
      </c>
    </row>
    <row r="13" spans="1:298" ht="12.75" customHeight="1" x14ac:dyDescent="0.15">
      <c r="A13" s="51" t="str">
        <f t="shared" si="3"/>
        <v>LA32023</v>
      </c>
      <c r="B13" s="270" t="s">
        <v>678</v>
      </c>
      <c r="C13" s="270" t="s">
        <v>695</v>
      </c>
      <c r="D13" s="270" t="s">
        <v>470</v>
      </c>
      <c r="E13" s="396"/>
      <c r="F13" s="55" t="s">
        <v>54</v>
      </c>
      <c r="G13" s="129" t="s">
        <v>69</v>
      </c>
      <c r="H13" s="55" t="s">
        <v>70</v>
      </c>
      <c r="I13" s="230" t="s">
        <v>1054</v>
      </c>
      <c r="J13" s="230" t="s">
        <v>1056</v>
      </c>
      <c r="K13" s="579" t="s">
        <v>1053</v>
      </c>
      <c r="L13" s="230" t="s">
        <v>1055</v>
      </c>
      <c r="M13" s="55">
        <v>1.2246999999999999</v>
      </c>
      <c r="N13" s="130">
        <v>10</v>
      </c>
      <c r="O13" s="239"/>
      <c r="P13" s="239"/>
      <c r="Q13" s="56"/>
      <c r="R13" s="57"/>
      <c r="S13" s="58"/>
      <c r="T13" s="59"/>
      <c r="U13" s="60"/>
      <c r="V13" s="61"/>
      <c r="W13" s="496"/>
      <c r="X13" s="63"/>
      <c r="Y13" s="64"/>
      <c r="Z13" s="65"/>
      <c r="AA13" s="497"/>
      <c r="AB13" s="569"/>
      <c r="AC13" s="305"/>
      <c r="AD13" s="67">
        <f t="shared" si="2"/>
        <v>0</v>
      </c>
      <c r="AE13" s="68">
        <f t="shared" si="4"/>
        <v>0</v>
      </c>
      <c r="AF13" s="69"/>
      <c r="AG13" s="69"/>
      <c r="AH13" s="70"/>
      <c r="AI13" s="159"/>
      <c r="AJ13" s="159"/>
      <c r="AK13" s="159"/>
      <c r="AL13" s="495"/>
      <c r="AM13" s="489"/>
      <c r="AN13" s="69">
        <v>184</v>
      </c>
      <c r="AO13" s="70"/>
      <c r="AP13" s="70"/>
      <c r="AQ13" s="70"/>
      <c r="AR13" s="69">
        <v>149</v>
      </c>
      <c r="AS13" s="69"/>
      <c r="AT13" s="493"/>
      <c r="AU13" s="494"/>
      <c r="AV13" s="490">
        <f t="shared" si="5"/>
        <v>149</v>
      </c>
      <c r="AW13" s="490">
        <f t="shared" si="6"/>
        <v>149</v>
      </c>
      <c r="AX13" s="71"/>
      <c r="AY13" s="72"/>
      <c r="AZ13" s="512"/>
      <c r="BA13" s="513"/>
      <c r="BB13" s="75"/>
      <c r="BC13" s="52">
        <f t="shared" si="7"/>
        <v>0</v>
      </c>
      <c r="BD13" s="51">
        <f t="shared" si="8"/>
        <v>0</v>
      </c>
      <c r="BE13" s="491">
        <f t="shared" si="9"/>
        <v>149</v>
      </c>
      <c r="BF13" s="395"/>
      <c r="BG13" s="217">
        <f t="shared" si="10"/>
        <v>0</v>
      </c>
      <c r="BH13" s="491">
        <f t="shared" si="11"/>
        <v>163.9</v>
      </c>
      <c r="BI13" s="395"/>
      <c r="BJ13" s="51">
        <f t="shared" si="12"/>
        <v>0</v>
      </c>
      <c r="BK13" s="491">
        <f t="shared" si="13"/>
        <v>171.35</v>
      </c>
      <c r="BL13" s="395"/>
      <c r="BM13" s="217">
        <f t="shared" si="14"/>
        <v>0</v>
      </c>
      <c r="BN13" s="491">
        <f t="shared" si="15"/>
        <v>178.79999999999998</v>
      </c>
      <c r="BO13" s="392">
        <f t="shared" si="16"/>
        <v>0</v>
      </c>
      <c r="BP13" s="217">
        <f t="shared" si="17"/>
        <v>0</v>
      </c>
      <c r="BQ13" s="51">
        <f t="shared" si="18"/>
        <v>0</v>
      </c>
      <c r="BR13" s="77">
        <v>2023</v>
      </c>
    </row>
    <row r="14" spans="1:298" ht="12.75" customHeight="1" x14ac:dyDescent="0.15">
      <c r="A14" s="51" t="str">
        <f t="shared" si="3"/>
        <v>LA32024</v>
      </c>
      <c r="B14" s="270" t="s">
        <v>678</v>
      </c>
      <c r="C14" s="270" t="s">
        <v>696</v>
      </c>
      <c r="D14" s="270" t="s">
        <v>470</v>
      </c>
      <c r="E14" s="396"/>
      <c r="F14" s="55" t="s">
        <v>54</v>
      </c>
      <c r="G14" s="55" t="s">
        <v>72</v>
      </c>
      <c r="H14" s="55" t="s">
        <v>70</v>
      </c>
      <c r="I14" s="230" t="s">
        <v>1054</v>
      </c>
      <c r="J14" s="230" t="s">
        <v>1056</v>
      </c>
      <c r="K14" s="579" t="s">
        <v>1053</v>
      </c>
      <c r="L14" s="230" t="s">
        <v>1055</v>
      </c>
      <c r="M14" s="55">
        <v>1.8597300000000001</v>
      </c>
      <c r="N14" s="130">
        <v>5</v>
      </c>
      <c r="O14" s="239"/>
      <c r="P14" s="239"/>
      <c r="Q14" s="56"/>
      <c r="R14" s="57"/>
      <c r="S14" s="58"/>
      <c r="T14" s="59"/>
      <c r="U14" s="60"/>
      <c r="V14" s="61"/>
      <c r="W14" s="496"/>
      <c r="X14" s="63"/>
      <c r="Y14" s="64"/>
      <c r="Z14" s="65"/>
      <c r="AA14" s="497"/>
      <c r="AB14" s="569"/>
      <c r="AC14" s="305"/>
      <c r="AD14" s="67">
        <f t="shared" si="2"/>
        <v>0</v>
      </c>
      <c r="AE14" s="68">
        <f t="shared" si="4"/>
        <v>0</v>
      </c>
      <c r="AF14" s="69"/>
      <c r="AG14" s="69"/>
      <c r="AH14" s="70"/>
      <c r="AI14" s="159"/>
      <c r="AJ14" s="159"/>
      <c r="AK14" s="159"/>
      <c r="AL14" s="495"/>
      <c r="AM14" s="489"/>
      <c r="AN14" s="69">
        <v>209</v>
      </c>
      <c r="AO14" s="70"/>
      <c r="AP14" s="70"/>
      <c r="AQ14" s="70"/>
      <c r="AR14" s="69">
        <v>169</v>
      </c>
      <c r="AS14" s="69"/>
      <c r="AT14" s="493"/>
      <c r="AU14" s="494"/>
      <c r="AV14" s="490">
        <f t="shared" si="5"/>
        <v>169</v>
      </c>
      <c r="AW14" s="490">
        <f t="shared" si="6"/>
        <v>169</v>
      </c>
      <c r="AX14" s="71"/>
      <c r="AY14" s="72"/>
      <c r="AZ14" s="512"/>
      <c r="BA14" s="513"/>
      <c r="BB14" s="75"/>
      <c r="BC14" s="52">
        <f t="shared" si="7"/>
        <v>0</v>
      </c>
      <c r="BD14" s="51">
        <f t="shared" si="8"/>
        <v>0</v>
      </c>
      <c r="BE14" s="491">
        <f t="shared" si="9"/>
        <v>169</v>
      </c>
      <c r="BF14" s="395"/>
      <c r="BG14" s="217">
        <f t="shared" si="10"/>
        <v>0</v>
      </c>
      <c r="BH14" s="491">
        <f t="shared" si="11"/>
        <v>185.9</v>
      </c>
      <c r="BI14" s="395"/>
      <c r="BJ14" s="51">
        <f t="shared" si="12"/>
        <v>0</v>
      </c>
      <c r="BK14" s="491">
        <f t="shared" si="13"/>
        <v>194.35</v>
      </c>
      <c r="BL14" s="395"/>
      <c r="BM14" s="217">
        <f t="shared" si="14"/>
        <v>0</v>
      </c>
      <c r="BN14" s="491">
        <f t="shared" si="15"/>
        <v>202.79999999999998</v>
      </c>
      <c r="BO14" s="392">
        <f t="shared" si="16"/>
        <v>0</v>
      </c>
      <c r="BP14" s="217">
        <f t="shared" si="17"/>
        <v>0</v>
      </c>
      <c r="BQ14" s="51">
        <f t="shared" si="18"/>
        <v>0</v>
      </c>
      <c r="BR14" s="77">
        <v>2024</v>
      </c>
    </row>
    <row r="15" spans="1:298" ht="12.75" customHeight="1" x14ac:dyDescent="0.15">
      <c r="A15" s="51" t="str">
        <f t="shared" si="3"/>
        <v>LA32025</v>
      </c>
      <c r="B15" s="270" t="s">
        <v>678</v>
      </c>
      <c r="C15" s="270" t="s">
        <v>697</v>
      </c>
      <c r="D15" s="270" t="s">
        <v>470</v>
      </c>
      <c r="E15" s="396"/>
      <c r="F15" s="55" t="s">
        <v>54</v>
      </c>
      <c r="G15" s="55" t="s">
        <v>83</v>
      </c>
      <c r="H15" s="55" t="s">
        <v>70</v>
      </c>
      <c r="I15" s="230" t="s">
        <v>1054</v>
      </c>
      <c r="J15" s="230" t="s">
        <v>1056</v>
      </c>
      <c r="K15" s="579" t="s">
        <v>1053</v>
      </c>
      <c r="L15" s="230" t="s">
        <v>1055</v>
      </c>
      <c r="M15" s="55">
        <v>1.90509</v>
      </c>
      <c r="N15" s="130">
        <v>3</v>
      </c>
      <c r="O15" s="239"/>
      <c r="P15" s="239"/>
      <c r="Q15" s="56"/>
      <c r="R15" s="57"/>
      <c r="S15" s="58"/>
      <c r="T15" s="59"/>
      <c r="U15" s="60"/>
      <c r="V15" s="61"/>
      <c r="W15" s="496"/>
      <c r="X15" s="63"/>
      <c r="Y15" s="64"/>
      <c r="Z15" s="65"/>
      <c r="AA15" s="497"/>
      <c r="AB15" s="569"/>
      <c r="AC15" s="305"/>
      <c r="AD15" s="67">
        <f t="shared" si="2"/>
        <v>0</v>
      </c>
      <c r="AE15" s="68">
        <f t="shared" si="4"/>
        <v>0</v>
      </c>
      <c r="AF15" s="69"/>
      <c r="AG15" s="69"/>
      <c r="AH15" s="70"/>
      <c r="AI15" s="159"/>
      <c r="AJ15" s="159"/>
      <c r="AK15" s="159"/>
      <c r="AL15" s="495"/>
      <c r="AM15" s="489"/>
      <c r="AN15" s="69">
        <v>239</v>
      </c>
      <c r="AO15" s="70"/>
      <c r="AP15" s="70"/>
      <c r="AQ15" s="70"/>
      <c r="AR15" s="69">
        <v>194</v>
      </c>
      <c r="AS15" s="69"/>
      <c r="AT15" s="493"/>
      <c r="AU15" s="494"/>
      <c r="AV15" s="490">
        <f t="shared" si="5"/>
        <v>194</v>
      </c>
      <c r="AW15" s="490">
        <f t="shared" si="6"/>
        <v>194</v>
      </c>
      <c r="AX15" s="71"/>
      <c r="AY15" s="72"/>
      <c r="AZ15" s="512"/>
      <c r="BA15" s="513"/>
      <c r="BB15" s="75"/>
      <c r="BC15" s="52">
        <f t="shared" si="7"/>
        <v>0</v>
      </c>
      <c r="BD15" s="51">
        <f t="shared" si="8"/>
        <v>0</v>
      </c>
      <c r="BE15" s="491">
        <f t="shared" si="9"/>
        <v>194</v>
      </c>
      <c r="BF15" s="395"/>
      <c r="BG15" s="217">
        <f t="shared" si="10"/>
        <v>0</v>
      </c>
      <c r="BH15" s="491">
        <f t="shared" si="11"/>
        <v>213.4</v>
      </c>
      <c r="BI15" s="395"/>
      <c r="BJ15" s="51">
        <f t="shared" si="12"/>
        <v>0</v>
      </c>
      <c r="BK15" s="491">
        <f t="shared" si="13"/>
        <v>223.1</v>
      </c>
      <c r="BL15" s="395"/>
      <c r="BM15" s="217">
        <f t="shared" si="14"/>
        <v>0</v>
      </c>
      <c r="BN15" s="491">
        <f t="shared" si="15"/>
        <v>232.79999999999998</v>
      </c>
      <c r="BO15" s="392">
        <f t="shared" si="16"/>
        <v>0</v>
      </c>
      <c r="BP15" s="217">
        <f t="shared" si="17"/>
        <v>0</v>
      </c>
      <c r="BQ15" s="51">
        <f t="shared" si="18"/>
        <v>0</v>
      </c>
      <c r="BR15" s="77">
        <v>2025</v>
      </c>
    </row>
    <row r="16" spans="1:298" ht="12.75" customHeight="1" x14ac:dyDescent="0.15">
      <c r="A16" s="51" t="str">
        <f t="shared" si="3"/>
        <v>LA32011</v>
      </c>
      <c r="B16" s="270" t="s">
        <v>678</v>
      </c>
      <c r="C16" s="270" t="s">
        <v>698</v>
      </c>
      <c r="D16" s="270" t="s">
        <v>470</v>
      </c>
      <c r="E16" s="396"/>
      <c r="F16" s="55" t="s">
        <v>54</v>
      </c>
      <c r="G16" s="55" t="s">
        <v>83</v>
      </c>
      <c r="H16" s="55" t="s">
        <v>70</v>
      </c>
      <c r="I16" s="230" t="s">
        <v>1054</v>
      </c>
      <c r="J16" s="230" t="s">
        <v>1056</v>
      </c>
      <c r="K16" s="579" t="s">
        <v>1053</v>
      </c>
      <c r="L16" s="230" t="s">
        <v>1055</v>
      </c>
      <c r="M16" s="55">
        <v>1.9958</v>
      </c>
      <c r="N16" s="130">
        <v>3</v>
      </c>
      <c r="O16" s="239"/>
      <c r="P16" s="239"/>
      <c r="Q16" s="56"/>
      <c r="R16" s="57"/>
      <c r="S16" s="58"/>
      <c r="T16" s="59"/>
      <c r="U16" s="60"/>
      <c r="V16" s="61"/>
      <c r="W16" s="496"/>
      <c r="X16" s="63"/>
      <c r="Y16" s="64"/>
      <c r="Z16" s="65"/>
      <c r="AA16" s="497"/>
      <c r="AB16" s="569"/>
      <c r="AC16" s="305"/>
      <c r="AD16" s="67">
        <f t="shared" si="2"/>
        <v>0</v>
      </c>
      <c r="AE16" s="68">
        <f t="shared" si="4"/>
        <v>0</v>
      </c>
      <c r="AF16" s="69"/>
      <c r="AG16" s="69"/>
      <c r="AH16" s="70"/>
      <c r="AI16" s="159"/>
      <c r="AJ16" s="159"/>
      <c r="AK16" s="159"/>
      <c r="AL16" s="495"/>
      <c r="AM16" s="489"/>
      <c r="AN16" s="69">
        <v>244</v>
      </c>
      <c r="AO16" s="70"/>
      <c r="AP16" s="70"/>
      <c r="AQ16" s="70"/>
      <c r="AR16" s="69">
        <v>199</v>
      </c>
      <c r="AS16" s="69"/>
      <c r="AT16" s="493"/>
      <c r="AU16" s="494"/>
      <c r="AV16" s="490">
        <f t="shared" si="5"/>
        <v>199</v>
      </c>
      <c r="AW16" s="490">
        <f t="shared" si="6"/>
        <v>199</v>
      </c>
      <c r="AX16" s="71"/>
      <c r="AY16" s="72"/>
      <c r="AZ16" s="512"/>
      <c r="BA16" s="513"/>
      <c r="BB16" s="75"/>
      <c r="BC16" s="52">
        <f t="shared" si="7"/>
        <v>0</v>
      </c>
      <c r="BD16" s="51">
        <f t="shared" si="8"/>
        <v>0</v>
      </c>
      <c r="BE16" s="491">
        <f t="shared" si="9"/>
        <v>199</v>
      </c>
      <c r="BF16" s="395"/>
      <c r="BG16" s="217">
        <f t="shared" si="10"/>
        <v>0</v>
      </c>
      <c r="BH16" s="491">
        <f t="shared" si="11"/>
        <v>218.9</v>
      </c>
      <c r="BI16" s="395"/>
      <c r="BJ16" s="51">
        <f t="shared" si="12"/>
        <v>0</v>
      </c>
      <c r="BK16" s="491">
        <f t="shared" si="13"/>
        <v>228.85</v>
      </c>
      <c r="BL16" s="395"/>
      <c r="BM16" s="217">
        <f t="shared" si="14"/>
        <v>0</v>
      </c>
      <c r="BN16" s="491">
        <f t="shared" si="15"/>
        <v>238.79999999999998</v>
      </c>
      <c r="BO16" s="392">
        <f t="shared" si="16"/>
        <v>0</v>
      </c>
      <c r="BP16" s="217">
        <f t="shared" si="17"/>
        <v>0</v>
      </c>
      <c r="BQ16" s="51">
        <f t="shared" si="18"/>
        <v>0</v>
      </c>
      <c r="BR16" s="77">
        <v>2011</v>
      </c>
    </row>
    <row r="17" spans="1:70" ht="12.75" customHeight="1" x14ac:dyDescent="0.15">
      <c r="A17" s="51" t="str">
        <f t="shared" si="3"/>
        <v>LA32016</v>
      </c>
      <c r="B17" s="270" t="s">
        <v>678</v>
      </c>
      <c r="C17" s="270" t="s">
        <v>699</v>
      </c>
      <c r="D17" s="270" t="s">
        <v>470</v>
      </c>
      <c r="E17" s="396"/>
      <c r="F17" s="55" t="s">
        <v>54</v>
      </c>
      <c r="G17" s="55" t="s">
        <v>95</v>
      </c>
      <c r="H17" s="55" t="s">
        <v>91</v>
      </c>
      <c r="I17" s="230" t="s">
        <v>1054</v>
      </c>
      <c r="J17" s="230" t="s">
        <v>1056</v>
      </c>
      <c r="K17" s="579" t="s">
        <v>1053</v>
      </c>
      <c r="L17" s="230" t="s">
        <v>1055</v>
      </c>
      <c r="M17" s="55">
        <v>1.79169</v>
      </c>
      <c r="N17" s="130">
        <v>2</v>
      </c>
      <c r="O17" s="239"/>
      <c r="P17" s="239"/>
      <c r="Q17" s="56"/>
      <c r="R17" s="57"/>
      <c r="S17" s="58"/>
      <c r="T17" s="59"/>
      <c r="U17" s="60"/>
      <c r="V17" s="61"/>
      <c r="W17" s="496"/>
      <c r="X17" s="63"/>
      <c r="Y17" s="64"/>
      <c r="Z17" s="65"/>
      <c r="AA17" s="497"/>
      <c r="AB17" s="569"/>
      <c r="AC17" s="305"/>
      <c r="AD17" s="67">
        <f t="shared" si="2"/>
        <v>0</v>
      </c>
      <c r="AE17" s="68">
        <f t="shared" si="4"/>
        <v>0</v>
      </c>
      <c r="AF17" s="69"/>
      <c r="AG17" s="69"/>
      <c r="AH17" s="70"/>
      <c r="AI17" s="159"/>
      <c r="AJ17" s="159"/>
      <c r="AK17" s="159"/>
      <c r="AL17" s="495"/>
      <c r="AM17" s="489"/>
      <c r="AN17" s="69">
        <v>224</v>
      </c>
      <c r="AO17" s="70"/>
      <c r="AP17" s="70"/>
      <c r="AQ17" s="70"/>
      <c r="AR17" s="69">
        <v>184</v>
      </c>
      <c r="AS17" s="69"/>
      <c r="AT17" s="493"/>
      <c r="AU17" s="494"/>
      <c r="AV17" s="490">
        <f t="shared" si="5"/>
        <v>184</v>
      </c>
      <c r="AW17" s="490">
        <f t="shared" si="6"/>
        <v>184</v>
      </c>
      <c r="AX17" s="71"/>
      <c r="AY17" s="72"/>
      <c r="AZ17" s="512"/>
      <c r="BA17" s="513"/>
      <c r="BB17" s="75"/>
      <c r="BC17" s="52">
        <f t="shared" si="7"/>
        <v>0</v>
      </c>
      <c r="BD17" s="51">
        <f t="shared" si="8"/>
        <v>0</v>
      </c>
      <c r="BE17" s="491">
        <f t="shared" si="9"/>
        <v>184</v>
      </c>
      <c r="BF17" s="395"/>
      <c r="BG17" s="217">
        <f t="shared" si="10"/>
        <v>0</v>
      </c>
      <c r="BH17" s="491">
        <f t="shared" si="11"/>
        <v>202.4</v>
      </c>
      <c r="BI17" s="395"/>
      <c r="BJ17" s="51">
        <f t="shared" si="12"/>
        <v>0</v>
      </c>
      <c r="BK17" s="491">
        <f t="shared" si="13"/>
        <v>211.6</v>
      </c>
      <c r="BL17" s="395"/>
      <c r="BM17" s="217">
        <f t="shared" si="14"/>
        <v>0</v>
      </c>
      <c r="BN17" s="491">
        <f t="shared" si="15"/>
        <v>220.79999999999998</v>
      </c>
      <c r="BO17" s="392">
        <f t="shared" si="16"/>
        <v>0</v>
      </c>
      <c r="BP17" s="217">
        <f t="shared" si="17"/>
        <v>0</v>
      </c>
      <c r="BQ17" s="51">
        <f t="shared" si="18"/>
        <v>0</v>
      </c>
      <c r="BR17" s="77">
        <v>2016</v>
      </c>
    </row>
    <row r="18" spans="1:70" ht="12.75" customHeight="1" x14ac:dyDescent="0.15">
      <c r="A18" s="51" t="str">
        <f t="shared" si="3"/>
        <v>LA32017</v>
      </c>
      <c r="B18" s="270" t="s">
        <v>678</v>
      </c>
      <c r="C18" s="270" t="s">
        <v>711</v>
      </c>
      <c r="D18" s="270" t="s">
        <v>470</v>
      </c>
      <c r="E18" s="396"/>
      <c r="F18" s="55" t="s">
        <v>54</v>
      </c>
      <c r="G18" s="55" t="s">
        <v>95</v>
      </c>
      <c r="H18" s="55" t="s">
        <v>75</v>
      </c>
      <c r="I18" s="230" t="s">
        <v>1054</v>
      </c>
      <c r="J18" s="230" t="s">
        <v>1056</v>
      </c>
      <c r="K18" s="579" t="s">
        <v>1053</v>
      </c>
      <c r="L18" s="230" t="s">
        <v>1055</v>
      </c>
      <c r="M18" s="55">
        <v>1.65561</v>
      </c>
      <c r="N18" s="130">
        <v>2</v>
      </c>
      <c r="O18" s="239"/>
      <c r="P18" s="239"/>
      <c r="Q18" s="56"/>
      <c r="R18" s="57"/>
      <c r="S18" s="58"/>
      <c r="T18" s="59"/>
      <c r="U18" s="60"/>
      <c r="V18" s="61"/>
      <c r="W18" s="496"/>
      <c r="X18" s="63"/>
      <c r="Y18" s="64"/>
      <c r="Z18" s="65"/>
      <c r="AA18" s="497"/>
      <c r="AB18" s="569"/>
      <c r="AC18" s="305"/>
      <c r="AD18" s="67">
        <f t="shared" si="2"/>
        <v>0</v>
      </c>
      <c r="AE18" s="68">
        <f t="shared" si="4"/>
        <v>0</v>
      </c>
      <c r="AF18" s="69"/>
      <c r="AG18" s="69"/>
      <c r="AH18" s="70"/>
      <c r="AI18" s="159"/>
      <c r="AJ18" s="159"/>
      <c r="AK18" s="159"/>
      <c r="AL18" s="495"/>
      <c r="AM18" s="489"/>
      <c r="AN18" s="69">
        <v>209</v>
      </c>
      <c r="AO18" s="70"/>
      <c r="AP18" s="70"/>
      <c r="AQ18" s="70"/>
      <c r="AR18" s="69">
        <v>169</v>
      </c>
      <c r="AS18" s="69"/>
      <c r="AT18" s="493"/>
      <c r="AU18" s="494"/>
      <c r="AV18" s="490">
        <f t="shared" si="5"/>
        <v>169</v>
      </c>
      <c r="AW18" s="490">
        <f t="shared" si="6"/>
        <v>169</v>
      </c>
      <c r="AX18" s="71"/>
      <c r="AY18" s="72"/>
      <c r="AZ18" s="512"/>
      <c r="BA18" s="513"/>
      <c r="BB18" s="75"/>
      <c r="BC18" s="52">
        <f t="shared" si="7"/>
        <v>0</v>
      </c>
      <c r="BD18" s="51">
        <f t="shared" si="8"/>
        <v>0</v>
      </c>
      <c r="BE18" s="491">
        <f t="shared" si="9"/>
        <v>169</v>
      </c>
      <c r="BF18" s="395"/>
      <c r="BG18" s="217">
        <f t="shared" si="10"/>
        <v>0</v>
      </c>
      <c r="BH18" s="491">
        <f t="shared" si="11"/>
        <v>185.9</v>
      </c>
      <c r="BI18" s="395"/>
      <c r="BJ18" s="51">
        <f t="shared" si="12"/>
        <v>0</v>
      </c>
      <c r="BK18" s="491">
        <f t="shared" si="13"/>
        <v>194.35</v>
      </c>
      <c r="BL18" s="395"/>
      <c r="BM18" s="217">
        <f t="shared" si="14"/>
        <v>0</v>
      </c>
      <c r="BN18" s="491">
        <f t="shared" si="15"/>
        <v>202.79999999999998</v>
      </c>
      <c r="BO18" s="392">
        <f t="shared" si="16"/>
        <v>0</v>
      </c>
      <c r="BP18" s="217">
        <f t="shared" si="17"/>
        <v>0</v>
      </c>
      <c r="BQ18" s="51">
        <f t="shared" si="18"/>
        <v>0</v>
      </c>
      <c r="BR18" s="77">
        <v>2017</v>
      </c>
    </row>
    <row r="19" spans="1:70" ht="12.75" customHeight="1" x14ac:dyDescent="0.15">
      <c r="A19" s="51" t="str">
        <f t="shared" si="3"/>
        <v>LA32014</v>
      </c>
      <c r="B19" s="270" t="s">
        <v>678</v>
      </c>
      <c r="C19" s="270" t="s">
        <v>712</v>
      </c>
      <c r="D19" s="270" t="s">
        <v>470</v>
      </c>
      <c r="E19" s="396"/>
      <c r="F19" s="55" t="s">
        <v>54</v>
      </c>
      <c r="G19" s="55" t="s">
        <v>95</v>
      </c>
      <c r="H19" s="55" t="s">
        <v>91</v>
      </c>
      <c r="I19" s="230" t="s">
        <v>1054</v>
      </c>
      <c r="J19" s="230" t="s">
        <v>1056</v>
      </c>
      <c r="K19" s="579" t="s">
        <v>1053</v>
      </c>
      <c r="L19" s="230" t="s">
        <v>1055</v>
      </c>
      <c r="M19" s="55">
        <v>1.4514899999999999</v>
      </c>
      <c r="N19" s="130">
        <v>1</v>
      </c>
      <c r="O19" s="239"/>
      <c r="P19" s="239"/>
      <c r="Q19" s="56"/>
      <c r="R19" s="57"/>
      <c r="S19" s="58"/>
      <c r="T19" s="59"/>
      <c r="U19" s="60"/>
      <c r="V19" s="61"/>
      <c r="W19" s="496"/>
      <c r="X19" s="63"/>
      <c r="Y19" s="64"/>
      <c r="Z19" s="65"/>
      <c r="AA19" s="497"/>
      <c r="AB19" s="569"/>
      <c r="AC19" s="305"/>
      <c r="AD19" s="67">
        <f t="shared" si="2"/>
        <v>0</v>
      </c>
      <c r="AE19" s="68">
        <f t="shared" si="4"/>
        <v>0</v>
      </c>
      <c r="AF19" s="69"/>
      <c r="AG19" s="69"/>
      <c r="AH19" s="70"/>
      <c r="AI19" s="159"/>
      <c r="AJ19" s="159"/>
      <c r="AK19" s="159"/>
      <c r="AL19" s="495"/>
      <c r="AM19" s="489"/>
      <c r="AN19" s="69">
        <v>189</v>
      </c>
      <c r="AO19" s="70"/>
      <c r="AP19" s="70"/>
      <c r="AQ19" s="70"/>
      <c r="AR19" s="69">
        <v>154</v>
      </c>
      <c r="AS19" s="69"/>
      <c r="AT19" s="493"/>
      <c r="AU19" s="494"/>
      <c r="AV19" s="490">
        <f t="shared" si="5"/>
        <v>154</v>
      </c>
      <c r="AW19" s="490">
        <f t="shared" si="6"/>
        <v>154</v>
      </c>
      <c r="AX19" s="71"/>
      <c r="AY19" s="72"/>
      <c r="AZ19" s="512"/>
      <c r="BA19" s="513"/>
      <c r="BB19" s="75"/>
      <c r="BC19" s="52">
        <f t="shared" si="7"/>
        <v>0</v>
      </c>
      <c r="BD19" s="51">
        <f t="shared" si="8"/>
        <v>0</v>
      </c>
      <c r="BE19" s="491">
        <f t="shared" si="9"/>
        <v>154</v>
      </c>
      <c r="BF19" s="395"/>
      <c r="BG19" s="217">
        <f t="shared" si="10"/>
        <v>0</v>
      </c>
      <c r="BH19" s="491">
        <f t="shared" si="11"/>
        <v>169.4</v>
      </c>
      <c r="BI19" s="395"/>
      <c r="BJ19" s="51">
        <f t="shared" si="12"/>
        <v>0</v>
      </c>
      <c r="BK19" s="491">
        <f t="shared" si="13"/>
        <v>177.1</v>
      </c>
      <c r="BL19" s="395"/>
      <c r="BM19" s="217">
        <f t="shared" si="14"/>
        <v>0</v>
      </c>
      <c r="BN19" s="491">
        <f t="shared" si="15"/>
        <v>184.79999999999998</v>
      </c>
      <c r="BO19" s="392">
        <f t="shared" si="16"/>
        <v>0</v>
      </c>
      <c r="BP19" s="217">
        <f t="shared" si="17"/>
        <v>0</v>
      </c>
      <c r="BQ19" s="51">
        <f t="shared" si="18"/>
        <v>0</v>
      </c>
      <c r="BR19" s="77">
        <v>2014</v>
      </c>
    </row>
    <row r="20" spans="1:70" ht="12.75" customHeight="1" x14ac:dyDescent="0.15">
      <c r="A20" s="51" t="str">
        <f t="shared" si="3"/>
        <v>LA31874</v>
      </c>
      <c r="B20" s="270" t="s">
        <v>679</v>
      </c>
      <c r="C20" s="270" t="s">
        <v>700</v>
      </c>
      <c r="D20" s="270" t="s">
        <v>470</v>
      </c>
      <c r="E20" s="396"/>
      <c r="F20" s="55" t="s">
        <v>357</v>
      </c>
      <c r="G20" s="129" t="s">
        <v>69</v>
      </c>
      <c r="H20" s="55" t="s">
        <v>70</v>
      </c>
      <c r="I20" s="230" t="s">
        <v>1054</v>
      </c>
      <c r="J20" s="230" t="s">
        <v>1056</v>
      </c>
      <c r="K20" s="579" t="s">
        <v>1053</v>
      </c>
      <c r="L20" s="230" t="s">
        <v>1055</v>
      </c>
      <c r="M20" s="55">
        <v>0.88449999999999995</v>
      </c>
      <c r="N20" s="51">
        <v>10</v>
      </c>
      <c r="O20" s="217"/>
      <c r="P20" s="217"/>
      <c r="Q20" s="56"/>
      <c r="R20" s="57"/>
      <c r="S20" s="58"/>
      <c r="T20" s="59"/>
      <c r="U20" s="60"/>
      <c r="V20" s="61"/>
      <c r="W20" s="496"/>
      <c r="X20" s="63"/>
      <c r="Y20" s="64"/>
      <c r="Z20" s="65"/>
      <c r="AA20" s="497"/>
      <c r="AB20" s="569"/>
      <c r="AC20" s="305"/>
      <c r="AD20" s="67">
        <f t="shared" si="2"/>
        <v>0</v>
      </c>
      <c r="AE20" s="68">
        <f t="shared" si="4"/>
        <v>0</v>
      </c>
      <c r="AF20" s="69"/>
      <c r="AG20" s="69"/>
      <c r="AH20" s="70"/>
      <c r="AI20" s="159"/>
      <c r="AJ20" s="159"/>
      <c r="AK20" s="159"/>
      <c r="AL20" s="495"/>
      <c r="AM20" s="489"/>
      <c r="AN20" s="69">
        <v>179</v>
      </c>
      <c r="AO20" s="70"/>
      <c r="AP20" s="70"/>
      <c r="AQ20" s="70"/>
      <c r="AR20" s="69">
        <v>144</v>
      </c>
      <c r="AS20" s="69"/>
      <c r="AT20" s="493"/>
      <c r="AU20" s="494"/>
      <c r="AV20" s="490">
        <f t="shared" si="5"/>
        <v>144</v>
      </c>
      <c r="AW20" s="490">
        <f t="shared" si="6"/>
        <v>144</v>
      </c>
      <c r="AX20" s="71"/>
      <c r="AY20" s="72"/>
      <c r="AZ20" s="512"/>
      <c r="BA20" s="513"/>
      <c r="BB20" s="75"/>
      <c r="BC20" s="52">
        <f t="shared" si="7"/>
        <v>0</v>
      </c>
      <c r="BD20" s="51">
        <f t="shared" si="8"/>
        <v>0</v>
      </c>
      <c r="BE20" s="491">
        <f t="shared" si="9"/>
        <v>144</v>
      </c>
      <c r="BF20" s="395"/>
      <c r="BG20" s="217">
        <f t="shared" si="10"/>
        <v>0</v>
      </c>
      <c r="BH20" s="491">
        <f t="shared" si="11"/>
        <v>158.4</v>
      </c>
      <c r="BI20" s="395"/>
      <c r="BJ20" s="51">
        <f t="shared" si="12"/>
        <v>0</v>
      </c>
      <c r="BK20" s="491">
        <f t="shared" si="13"/>
        <v>165.6</v>
      </c>
      <c r="BL20" s="395"/>
      <c r="BM20" s="217">
        <f t="shared" si="14"/>
        <v>0</v>
      </c>
      <c r="BN20" s="491">
        <f t="shared" si="15"/>
        <v>172.79999999999998</v>
      </c>
      <c r="BO20" s="392">
        <f t="shared" si="16"/>
        <v>0</v>
      </c>
      <c r="BP20" s="217">
        <f t="shared" si="17"/>
        <v>0</v>
      </c>
      <c r="BQ20" s="51">
        <f t="shared" si="18"/>
        <v>0</v>
      </c>
      <c r="BR20" s="77">
        <v>1874</v>
      </c>
    </row>
    <row r="21" spans="1:70" ht="12.75" customHeight="1" x14ac:dyDescent="0.15">
      <c r="A21" s="51" t="str">
        <f t="shared" si="3"/>
        <v>LA32008</v>
      </c>
      <c r="B21" s="270" t="s">
        <v>679</v>
      </c>
      <c r="C21" s="270" t="s">
        <v>701</v>
      </c>
      <c r="D21" s="270" t="s">
        <v>470</v>
      </c>
      <c r="E21" s="396"/>
      <c r="F21" s="55" t="s">
        <v>54</v>
      </c>
      <c r="G21" s="55" t="s">
        <v>72</v>
      </c>
      <c r="H21" s="55" t="s">
        <v>70</v>
      </c>
      <c r="I21" s="230" t="s">
        <v>1054</v>
      </c>
      <c r="J21" s="230" t="s">
        <v>1056</v>
      </c>
      <c r="K21" s="579" t="s">
        <v>1053</v>
      </c>
      <c r="L21" s="230" t="s">
        <v>1055</v>
      </c>
      <c r="M21" s="55">
        <v>2.15456</v>
      </c>
      <c r="N21" s="130">
        <v>10</v>
      </c>
      <c r="O21" s="239"/>
      <c r="P21" s="239"/>
      <c r="Q21" s="56"/>
      <c r="R21" s="57"/>
      <c r="S21" s="58"/>
      <c r="T21" s="59"/>
      <c r="U21" s="60"/>
      <c r="V21" s="61"/>
      <c r="W21" s="496"/>
      <c r="X21" s="63"/>
      <c r="Y21" s="64"/>
      <c r="Z21" s="65"/>
      <c r="AA21" s="497"/>
      <c r="AB21" s="569"/>
      <c r="AC21" s="305"/>
      <c r="AD21" s="67">
        <f t="shared" si="2"/>
        <v>0</v>
      </c>
      <c r="AE21" s="68">
        <f t="shared" si="4"/>
        <v>0</v>
      </c>
      <c r="AF21" s="69"/>
      <c r="AG21" s="69"/>
      <c r="AH21" s="70"/>
      <c r="AI21" s="159"/>
      <c r="AJ21" s="159"/>
      <c r="AK21" s="159"/>
      <c r="AL21" s="495"/>
      <c r="AM21" s="489"/>
      <c r="AN21" s="69">
        <v>254</v>
      </c>
      <c r="AO21" s="70"/>
      <c r="AP21" s="70"/>
      <c r="AQ21" s="70"/>
      <c r="AR21" s="69">
        <v>209</v>
      </c>
      <c r="AS21" s="69"/>
      <c r="AT21" s="493"/>
      <c r="AU21" s="494"/>
      <c r="AV21" s="490">
        <f t="shared" si="5"/>
        <v>209</v>
      </c>
      <c r="AW21" s="490">
        <f t="shared" si="6"/>
        <v>209</v>
      </c>
      <c r="AX21" s="71"/>
      <c r="AY21" s="72"/>
      <c r="AZ21" s="512"/>
      <c r="BA21" s="513"/>
      <c r="BB21" s="75"/>
      <c r="BC21" s="52">
        <f t="shared" si="7"/>
        <v>0</v>
      </c>
      <c r="BD21" s="51">
        <f t="shared" si="8"/>
        <v>0</v>
      </c>
      <c r="BE21" s="491">
        <f t="shared" si="9"/>
        <v>209</v>
      </c>
      <c r="BF21" s="395"/>
      <c r="BG21" s="217">
        <f t="shared" si="10"/>
        <v>0</v>
      </c>
      <c r="BH21" s="491">
        <f t="shared" si="11"/>
        <v>229.9</v>
      </c>
      <c r="BI21" s="395"/>
      <c r="BJ21" s="51">
        <f t="shared" si="12"/>
        <v>0</v>
      </c>
      <c r="BK21" s="491">
        <f t="shared" si="13"/>
        <v>240.35</v>
      </c>
      <c r="BL21" s="395"/>
      <c r="BM21" s="217">
        <f t="shared" si="14"/>
        <v>0</v>
      </c>
      <c r="BN21" s="491">
        <f t="shared" si="15"/>
        <v>250.79999999999998</v>
      </c>
      <c r="BO21" s="392">
        <f t="shared" si="16"/>
        <v>0</v>
      </c>
      <c r="BP21" s="217">
        <f t="shared" si="17"/>
        <v>0</v>
      </c>
      <c r="BQ21" s="51">
        <f t="shared" si="18"/>
        <v>0</v>
      </c>
      <c r="BR21" s="77">
        <v>2008</v>
      </c>
    </row>
    <row r="22" spans="1:70" ht="12.75" customHeight="1" x14ac:dyDescent="0.15">
      <c r="A22" s="51" t="str">
        <f t="shared" si="3"/>
        <v>LA32009</v>
      </c>
      <c r="B22" s="270" t="s">
        <v>679</v>
      </c>
      <c r="C22" s="270" t="s">
        <v>702</v>
      </c>
      <c r="D22" s="270" t="s">
        <v>470</v>
      </c>
      <c r="E22" s="396"/>
      <c r="F22" s="55" t="s">
        <v>54</v>
      </c>
      <c r="G22" s="55" t="s">
        <v>72</v>
      </c>
      <c r="H22" s="55" t="s">
        <v>70</v>
      </c>
      <c r="I22" s="230" t="s">
        <v>1054</v>
      </c>
      <c r="J22" s="230" t="s">
        <v>1056</v>
      </c>
      <c r="K22" s="579" t="s">
        <v>1053</v>
      </c>
      <c r="L22" s="230" t="s">
        <v>1055</v>
      </c>
      <c r="M22" s="55">
        <v>2.42672</v>
      </c>
      <c r="N22" s="130">
        <v>10</v>
      </c>
      <c r="O22" s="239"/>
      <c r="P22" s="239"/>
      <c r="Q22" s="56"/>
      <c r="R22" s="57"/>
      <c r="S22" s="58"/>
      <c r="T22" s="59"/>
      <c r="U22" s="60"/>
      <c r="V22" s="61"/>
      <c r="W22" s="496"/>
      <c r="X22" s="63"/>
      <c r="Y22" s="64"/>
      <c r="Z22" s="65"/>
      <c r="AA22" s="497"/>
      <c r="AB22" s="569"/>
      <c r="AC22" s="305"/>
      <c r="AD22" s="67">
        <f t="shared" si="2"/>
        <v>0</v>
      </c>
      <c r="AE22" s="68">
        <f t="shared" si="4"/>
        <v>0</v>
      </c>
      <c r="AF22" s="69"/>
      <c r="AG22" s="69"/>
      <c r="AH22" s="70"/>
      <c r="AI22" s="159"/>
      <c r="AJ22" s="159"/>
      <c r="AK22" s="159"/>
      <c r="AL22" s="495"/>
      <c r="AM22" s="489"/>
      <c r="AN22" s="69">
        <v>274</v>
      </c>
      <c r="AO22" s="70"/>
      <c r="AP22" s="70"/>
      <c r="AQ22" s="70"/>
      <c r="AR22" s="69">
        <v>224</v>
      </c>
      <c r="AS22" s="69"/>
      <c r="AT22" s="493"/>
      <c r="AU22" s="494"/>
      <c r="AV22" s="490">
        <f t="shared" si="5"/>
        <v>224</v>
      </c>
      <c r="AW22" s="490">
        <f t="shared" si="6"/>
        <v>224</v>
      </c>
      <c r="AX22" s="71"/>
      <c r="AY22" s="72"/>
      <c r="AZ22" s="512"/>
      <c r="BA22" s="513"/>
      <c r="BB22" s="75"/>
      <c r="BC22" s="52">
        <f t="shared" si="7"/>
        <v>0</v>
      </c>
      <c r="BD22" s="51">
        <f t="shared" si="8"/>
        <v>0</v>
      </c>
      <c r="BE22" s="491">
        <f t="shared" si="9"/>
        <v>224</v>
      </c>
      <c r="BF22" s="395"/>
      <c r="BG22" s="217">
        <f t="shared" si="10"/>
        <v>0</v>
      </c>
      <c r="BH22" s="491">
        <f t="shared" si="11"/>
        <v>246.40000000000003</v>
      </c>
      <c r="BI22" s="395"/>
      <c r="BJ22" s="51">
        <f t="shared" si="12"/>
        <v>0</v>
      </c>
      <c r="BK22" s="491">
        <f t="shared" si="13"/>
        <v>257.59999999999997</v>
      </c>
      <c r="BL22" s="395"/>
      <c r="BM22" s="217">
        <f t="shared" si="14"/>
        <v>0</v>
      </c>
      <c r="BN22" s="491">
        <f t="shared" si="15"/>
        <v>268.8</v>
      </c>
      <c r="BO22" s="392">
        <f t="shared" si="16"/>
        <v>0</v>
      </c>
      <c r="BP22" s="217">
        <f t="shared" si="17"/>
        <v>0</v>
      </c>
      <c r="BQ22" s="51">
        <f t="shared" si="18"/>
        <v>0</v>
      </c>
      <c r="BR22" s="77">
        <v>2009</v>
      </c>
    </row>
    <row r="23" spans="1:70" ht="12" customHeight="1" x14ac:dyDescent="0.15">
      <c r="A23" s="51" t="str">
        <f t="shared" si="3"/>
        <v>LA32097</v>
      </c>
      <c r="B23" s="270" t="s">
        <v>679</v>
      </c>
      <c r="C23" s="270" t="s">
        <v>703</v>
      </c>
      <c r="D23" s="270" t="s">
        <v>470</v>
      </c>
      <c r="E23" s="396"/>
      <c r="F23" s="55" t="s">
        <v>54</v>
      </c>
      <c r="G23" s="55" t="s">
        <v>72</v>
      </c>
      <c r="H23" s="55" t="s">
        <v>70</v>
      </c>
      <c r="I23" s="230" t="s">
        <v>1054</v>
      </c>
      <c r="J23" s="230" t="s">
        <v>1056</v>
      </c>
      <c r="K23" s="579" t="s">
        <v>1053</v>
      </c>
      <c r="L23" s="230" t="s">
        <v>1055</v>
      </c>
      <c r="M23" s="55">
        <v>2.3580000000000001</v>
      </c>
      <c r="N23" s="130">
        <v>10</v>
      </c>
      <c r="O23" s="239"/>
      <c r="P23" s="239"/>
      <c r="Q23" s="56"/>
      <c r="R23" s="57"/>
      <c r="S23" s="58"/>
      <c r="T23" s="59"/>
      <c r="U23" s="60"/>
      <c r="V23" s="61"/>
      <c r="W23" s="496"/>
      <c r="X23" s="63"/>
      <c r="Y23" s="64"/>
      <c r="Z23" s="65"/>
      <c r="AA23" s="497"/>
      <c r="AB23" s="569"/>
      <c r="AC23" s="305"/>
      <c r="AD23" s="67">
        <f t="shared" si="2"/>
        <v>0</v>
      </c>
      <c r="AE23" s="68">
        <f t="shared" si="4"/>
        <v>0</v>
      </c>
      <c r="AF23" s="69"/>
      <c r="AG23" s="69"/>
      <c r="AH23" s="70"/>
      <c r="AI23" s="159"/>
      <c r="AJ23" s="159"/>
      <c r="AK23" s="159"/>
      <c r="AL23" s="495"/>
      <c r="AM23" s="489"/>
      <c r="AN23" s="69">
        <v>279</v>
      </c>
      <c r="AO23" s="70"/>
      <c r="AP23" s="70"/>
      <c r="AQ23" s="70"/>
      <c r="AR23" s="69">
        <v>229</v>
      </c>
      <c r="AS23" s="69"/>
      <c r="AT23" s="493"/>
      <c r="AU23" s="494"/>
      <c r="AV23" s="490">
        <f t="shared" si="5"/>
        <v>229</v>
      </c>
      <c r="AW23" s="490">
        <f t="shared" si="6"/>
        <v>229</v>
      </c>
      <c r="AX23" s="71"/>
      <c r="AY23" s="72"/>
      <c r="AZ23" s="512"/>
      <c r="BA23" s="513"/>
      <c r="BB23" s="75"/>
      <c r="BC23" s="52">
        <f t="shared" si="7"/>
        <v>0</v>
      </c>
      <c r="BD23" s="51">
        <f t="shared" si="8"/>
        <v>0</v>
      </c>
      <c r="BE23" s="491">
        <f t="shared" si="9"/>
        <v>229</v>
      </c>
      <c r="BF23" s="395"/>
      <c r="BG23" s="217">
        <f t="shared" si="10"/>
        <v>0</v>
      </c>
      <c r="BH23" s="491">
        <f t="shared" si="11"/>
        <v>251.90000000000003</v>
      </c>
      <c r="BI23" s="395"/>
      <c r="BJ23" s="51">
        <f t="shared" si="12"/>
        <v>0</v>
      </c>
      <c r="BK23" s="491">
        <f t="shared" si="13"/>
        <v>263.34999999999997</v>
      </c>
      <c r="BL23" s="395"/>
      <c r="BM23" s="217">
        <f t="shared" si="14"/>
        <v>0</v>
      </c>
      <c r="BN23" s="491">
        <f t="shared" si="15"/>
        <v>274.8</v>
      </c>
      <c r="BO23" s="392">
        <f t="shared" si="16"/>
        <v>0</v>
      </c>
      <c r="BP23" s="217">
        <f t="shared" si="17"/>
        <v>0</v>
      </c>
      <c r="BQ23" s="51">
        <f t="shared" si="18"/>
        <v>0</v>
      </c>
      <c r="BR23" s="77">
        <v>2097</v>
      </c>
    </row>
    <row r="24" spans="1:70" ht="12.75" customHeight="1" x14ac:dyDescent="0.15">
      <c r="A24" s="51" t="str">
        <f t="shared" si="3"/>
        <v>LA32020</v>
      </c>
      <c r="B24" s="270" t="s">
        <v>679</v>
      </c>
      <c r="C24" s="270" t="s">
        <v>704</v>
      </c>
      <c r="D24" s="270" t="s">
        <v>470</v>
      </c>
      <c r="E24" s="396"/>
      <c r="F24" s="55" t="s">
        <v>54</v>
      </c>
      <c r="G24" s="55" t="s">
        <v>83</v>
      </c>
      <c r="H24" s="55" t="s">
        <v>70</v>
      </c>
      <c r="I24" s="230" t="s">
        <v>1054</v>
      </c>
      <c r="J24" s="230" t="s">
        <v>1056</v>
      </c>
      <c r="K24" s="579" t="s">
        <v>1053</v>
      </c>
      <c r="L24" s="230" t="s">
        <v>1055</v>
      </c>
      <c r="M24" s="55">
        <v>2.2225999999999999</v>
      </c>
      <c r="N24" s="130">
        <v>5</v>
      </c>
      <c r="O24" s="239"/>
      <c r="P24" s="239"/>
      <c r="Q24" s="56"/>
      <c r="R24" s="57"/>
      <c r="S24" s="58"/>
      <c r="T24" s="59"/>
      <c r="U24" s="60"/>
      <c r="V24" s="61"/>
      <c r="W24" s="496"/>
      <c r="X24" s="63"/>
      <c r="Y24" s="64"/>
      <c r="Z24" s="65"/>
      <c r="AA24" s="497"/>
      <c r="AB24" s="569"/>
      <c r="AC24" s="305"/>
      <c r="AD24" s="67">
        <f t="shared" si="2"/>
        <v>0</v>
      </c>
      <c r="AE24" s="68">
        <f t="shared" si="4"/>
        <v>0</v>
      </c>
      <c r="AF24" s="69"/>
      <c r="AG24" s="69"/>
      <c r="AH24" s="70"/>
      <c r="AI24" s="159"/>
      <c r="AJ24" s="159"/>
      <c r="AK24" s="159"/>
      <c r="AL24" s="495"/>
      <c r="AM24" s="489"/>
      <c r="AN24" s="69">
        <v>264</v>
      </c>
      <c r="AO24" s="70"/>
      <c r="AP24" s="70"/>
      <c r="AQ24" s="70"/>
      <c r="AR24" s="69">
        <v>214</v>
      </c>
      <c r="AS24" s="69"/>
      <c r="AT24" s="493"/>
      <c r="AU24" s="494"/>
      <c r="AV24" s="490">
        <f t="shared" si="5"/>
        <v>214</v>
      </c>
      <c r="AW24" s="490">
        <f t="shared" si="6"/>
        <v>214</v>
      </c>
      <c r="AX24" s="71"/>
      <c r="AY24" s="72"/>
      <c r="AZ24" s="512"/>
      <c r="BA24" s="513"/>
      <c r="BB24" s="75"/>
      <c r="BC24" s="52">
        <f t="shared" si="7"/>
        <v>0</v>
      </c>
      <c r="BD24" s="51">
        <f t="shared" si="8"/>
        <v>0</v>
      </c>
      <c r="BE24" s="491">
        <f t="shared" si="9"/>
        <v>214</v>
      </c>
      <c r="BF24" s="395"/>
      <c r="BG24" s="217">
        <f t="shared" si="10"/>
        <v>0</v>
      </c>
      <c r="BH24" s="491">
        <f t="shared" si="11"/>
        <v>235.4</v>
      </c>
      <c r="BI24" s="395"/>
      <c r="BJ24" s="51">
        <f t="shared" si="12"/>
        <v>0</v>
      </c>
      <c r="BK24" s="491">
        <f t="shared" si="13"/>
        <v>246.1</v>
      </c>
      <c r="BL24" s="395"/>
      <c r="BM24" s="217">
        <f t="shared" si="14"/>
        <v>0</v>
      </c>
      <c r="BN24" s="491">
        <f t="shared" si="15"/>
        <v>256.8</v>
      </c>
      <c r="BO24" s="392">
        <f t="shared" si="16"/>
        <v>0</v>
      </c>
      <c r="BP24" s="217">
        <f t="shared" si="17"/>
        <v>0</v>
      </c>
      <c r="BQ24" s="51">
        <f t="shared" si="18"/>
        <v>0</v>
      </c>
      <c r="BR24" s="77">
        <v>2020</v>
      </c>
    </row>
    <row r="25" spans="1:70" ht="12.75" customHeight="1" x14ac:dyDescent="0.15">
      <c r="A25" s="51" t="str">
        <f t="shared" si="3"/>
        <v>LA32021</v>
      </c>
      <c r="B25" s="270" t="s">
        <v>679</v>
      </c>
      <c r="C25" s="270" t="s">
        <v>705</v>
      </c>
      <c r="D25" s="270" t="s">
        <v>470</v>
      </c>
      <c r="E25" s="396"/>
      <c r="F25" s="55" t="s">
        <v>54</v>
      </c>
      <c r="G25" s="55" t="s">
        <v>83</v>
      </c>
      <c r="H25" s="55" t="s">
        <v>70</v>
      </c>
      <c r="I25" s="230" t="s">
        <v>1054</v>
      </c>
      <c r="J25" s="230" t="s">
        <v>1056</v>
      </c>
      <c r="K25" s="579" t="s">
        <v>1053</v>
      </c>
      <c r="L25" s="230" t="s">
        <v>1055</v>
      </c>
      <c r="M25" s="55">
        <v>2.7215500000000001</v>
      </c>
      <c r="N25" s="130">
        <v>5</v>
      </c>
      <c r="O25" s="239"/>
      <c r="P25" s="239"/>
      <c r="Q25" s="56"/>
      <c r="R25" s="57"/>
      <c r="S25" s="58"/>
      <c r="T25" s="59"/>
      <c r="U25" s="60"/>
      <c r="V25" s="61"/>
      <c r="W25" s="496"/>
      <c r="X25" s="63"/>
      <c r="Y25" s="64"/>
      <c r="Z25" s="65"/>
      <c r="AA25" s="497"/>
      <c r="AB25" s="569"/>
      <c r="AC25" s="305"/>
      <c r="AD25" s="67">
        <f t="shared" si="2"/>
        <v>0</v>
      </c>
      <c r="AE25" s="68">
        <f t="shared" si="4"/>
        <v>0</v>
      </c>
      <c r="AF25" s="69"/>
      <c r="AG25" s="69"/>
      <c r="AH25" s="70"/>
      <c r="AI25" s="159"/>
      <c r="AJ25" s="159"/>
      <c r="AK25" s="159"/>
      <c r="AL25" s="495"/>
      <c r="AM25" s="489"/>
      <c r="AN25" s="69">
        <v>269</v>
      </c>
      <c r="AO25" s="70"/>
      <c r="AP25" s="70"/>
      <c r="AQ25" s="70"/>
      <c r="AR25" s="69">
        <v>219</v>
      </c>
      <c r="AS25" s="69"/>
      <c r="AT25" s="493"/>
      <c r="AU25" s="494"/>
      <c r="AV25" s="490">
        <f t="shared" si="5"/>
        <v>219</v>
      </c>
      <c r="AW25" s="490">
        <f t="shared" si="6"/>
        <v>219</v>
      </c>
      <c r="AX25" s="71"/>
      <c r="AY25" s="72"/>
      <c r="AZ25" s="512"/>
      <c r="BA25" s="513"/>
      <c r="BB25" s="75"/>
      <c r="BC25" s="52">
        <f t="shared" si="7"/>
        <v>0</v>
      </c>
      <c r="BD25" s="51">
        <f t="shared" si="8"/>
        <v>0</v>
      </c>
      <c r="BE25" s="491">
        <f t="shared" si="9"/>
        <v>219</v>
      </c>
      <c r="BF25" s="395"/>
      <c r="BG25" s="217">
        <f t="shared" si="10"/>
        <v>0</v>
      </c>
      <c r="BH25" s="491">
        <f t="shared" si="11"/>
        <v>240.9</v>
      </c>
      <c r="BI25" s="395"/>
      <c r="BJ25" s="51">
        <f t="shared" si="12"/>
        <v>0</v>
      </c>
      <c r="BK25" s="491">
        <f t="shared" si="13"/>
        <v>251.85</v>
      </c>
      <c r="BL25" s="395"/>
      <c r="BM25" s="217">
        <f t="shared" si="14"/>
        <v>0</v>
      </c>
      <c r="BN25" s="491">
        <f t="shared" si="15"/>
        <v>262.8</v>
      </c>
      <c r="BO25" s="392">
        <f t="shared" si="16"/>
        <v>0</v>
      </c>
      <c r="BP25" s="217">
        <f t="shared" si="17"/>
        <v>0</v>
      </c>
      <c r="BQ25" s="51">
        <f t="shared" si="18"/>
        <v>0</v>
      </c>
      <c r="BR25" s="77">
        <v>2021</v>
      </c>
    </row>
    <row r="26" spans="1:70" ht="12.75" customHeight="1" x14ac:dyDescent="0.15">
      <c r="A26" s="51" t="str">
        <f t="shared" si="3"/>
        <v>LA32018</v>
      </c>
      <c r="B26" s="270" t="s">
        <v>679</v>
      </c>
      <c r="C26" s="270" t="s">
        <v>706</v>
      </c>
      <c r="D26" s="270" t="s">
        <v>470</v>
      </c>
      <c r="E26" s="396"/>
      <c r="F26" s="55" t="s">
        <v>54</v>
      </c>
      <c r="G26" s="55" t="s">
        <v>83</v>
      </c>
      <c r="H26" s="129" t="s">
        <v>70</v>
      </c>
      <c r="I26" s="230" t="s">
        <v>1054</v>
      </c>
      <c r="J26" s="230" t="s">
        <v>1056</v>
      </c>
      <c r="K26" s="579" t="s">
        <v>1053</v>
      </c>
      <c r="L26" s="230" t="s">
        <v>1055</v>
      </c>
      <c r="M26" s="129">
        <v>2.15456</v>
      </c>
      <c r="N26" s="130">
        <v>3</v>
      </c>
      <c r="O26" s="239"/>
      <c r="P26" s="239"/>
      <c r="Q26" s="56"/>
      <c r="R26" s="57"/>
      <c r="S26" s="58"/>
      <c r="T26" s="59"/>
      <c r="U26" s="60"/>
      <c r="V26" s="61"/>
      <c r="W26" s="496"/>
      <c r="X26" s="63"/>
      <c r="Y26" s="64"/>
      <c r="Z26" s="65"/>
      <c r="AA26" s="497"/>
      <c r="AB26" s="569"/>
      <c r="AC26" s="305"/>
      <c r="AD26" s="67">
        <f t="shared" si="2"/>
        <v>0</v>
      </c>
      <c r="AE26" s="68">
        <f t="shared" si="4"/>
        <v>0</v>
      </c>
      <c r="AF26" s="69"/>
      <c r="AG26" s="69"/>
      <c r="AH26" s="70"/>
      <c r="AI26" s="159"/>
      <c r="AJ26" s="159"/>
      <c r="AK26" s="159"/>
      <c r="AL26" s="495"/>
      <c r="AM26" s="489"/>
      <c r="AN26" s="69">
        <v>254</v>
      </c>
      <c r="AO26" s="70"/>
      <c r="AP26" s="70"/>
      <c r="AQ26" s="70"/>
      <c r="AR26" s="69">
        <v>209</v>
      </c>
      <c r="AS26" s="69"/>
      <c r="AT26" s="493"/>
      <c r="AU26" s="494"/>
      <c r="AV26" s="490">
        <f t="shared" si="5"/>
        <v>209</v>
      </c>
      <c r="AW26" s="490">
        <f t="shared" si="6"/>
        <v>209</v>
      </c>
      <c r="AX26" s="71"/>
      <c r="AY26" s="72"/>
      <c r="AZ26" s="512"/>
      <c r="BA26" s="513"/>
      <c r="BB26" s="75"/>
      <c r="BC26" s="52">
        <f t="shared" si="7"/>
        <v>0</v>
      </c>
      <c r="BD26" s="51">
        <f t="shared" si="8"/>
        <v>0</v>
      </c>
      <c r="BE26" s="491">
        <f t="shared" si="9"/>
        <v>209</v>
      </c>
      <c r="BF26" s="395"/>
      <c r="BG26" s="217">
        <f t="shared" si="10"/>
        <v>0</v>
      </c>
      <c r="BH26" s="491">
        <f t="shared" si="11"/>
        <v>229.9</v>
      </c>
      <c r="BI26" s="395"/>
      <c r="BJ26" s="51">
        <f t="shared" si="12"/>
        <v>0</v>
      </c>
      <c r="BK26" s="491">
        <f t="shared" si="13"/>
        <v>240.35</v>
      </c>
      <c r="BL26" s="395"/>
      <c r="BM26" s="217">
        <f t="shared" si="14"/>
        <v>0</v>
      </c>
      <c r="BN26" s="491">
        <f t="shared" si="15"/>
        <v>250.79999999999998</v>
      </c>
      <c r="BO26" s="392">
        <f t="shared" si="16"/>
        <v>0</v>
      </c>
      <c r="BP26" s="217">
        <f t="shared" si="17"/>
        <v>0</v>
      </c>
      <c r="BQ26" s="51">
        <f t="shared" si="18"/>
        <v>0</v>
      </c>
      <c r="BR26" s="77">
        <v>2018</v>
      </c>
    </row>
    <row r="27" spans="1:70" ht="12.75" customHeight="1" x14ac:dyDescent="0.15">
      <c r="A27" s="51" t="str">
        <f t="shared" si="3"/>
        <v>LA32019</v>
      </c>
      <c r="B27" s="270" t="s">
        <v>679</v>
      </c>
      <c r="C27" s="270" t="s">
        <v>707</v>
      </c>
      <c r="D27" s="270" t="s">
        <v>470</v>
      </c>
      <c r="E27" s="396"/>
      <c r="F27" s="55" t="s">
        <v>54</v>
      </c>
      <c r="G27" s="55" t="s">
        <v>83</v>
      </c>
      <c r="H27" s="55" t="s">
        <v>70</v>
      </c>
      <c r="I27" s="230" t="s">
        <v>1054</v>
      </c>
      <c r="J27" s="230" t="s">
        <v>1056</v>
      </c>
      <c r="K27" s="579" t="s">
        <v>1053</v>
      </c>
      <c r="L27" s="230" t="s">
        <v>1055</v>
      </c>
      <c r="M27" s="55">
        <v>2.31332</v>
      </c>
      <c r="N27" s="130">
        <v>3</v>
      </c>
      <c r="O27" s="239"/>
      <c r="P27" s="239"/>
      <c r="Q27" s="56"/>
      <c r="R27" s="57"/>
      <c r="S27" s="58"/>
      <c r="T27" s="59"/>
      <c r="U27" s="60"/>
      <c r="V27" s="61"/>
      <c r="W27" s="496"/>
      <c r="X27" s="63"/>
      <c r="Y27" s="64"/>
      <c r="Z27" s="65"/>
      <c r="AA27" s="497"/>
      <c r="AB27" s="569"/>
      <c r="AC27" s="305"/>
      <c r="AD27" s="67">
        <f t="shared" si="2"/>
        <v>0</v>
      </c>
      <c r="AE27" s="68">
        <f t="shared" si="4"/>
        <v>0</v>
      </c>
      <c r="AF27" s="69"/>
      <c r="AG27" s="69"/>
      <c r="AH27" s="70"/>
      <c r="AI27" s="159"/>
      <c r="AJ27" s="159"/>
      <c r="AK27" s="159"/>
      <c r="AL27" s="495"/>
      <c r="AM27" s="489"/>
      <c r="AN27" s="69">
        <v>249</v>
      </c>
      <c r="AO27" s="70"/>
      <c r="AP27" s="70"/>
      <c r="AQ27" s="70"/>
      <c r="AR27" s="69">
        <v>204</v>
      </c>
      <c r="AS27" s="69"/>
      <c r="AT27" s="493"/>
      <c r="AU27" s="494"/>
      <c r="AV27" s="490">
        <f t="shared" si="5"/>
        <v>204</v>
      </c>
      <c r="AW27" s="490">
        <f t="shared" si="6"/>
        <v>204</v>
      </c>
      <c r="AX27" s="71"/>
      <c r="AY27" s="72"/>
      <c r="AZ27" s="512"/>
      <c r="BA27" s="513"/>
      <c r="BB27" s="75"/>
      <c r="BC27" s="52">
        <f t="shared" si="7"/>
        <v>0</v>
      </c>
      <c r="BD27" s="51">
        <f t="shared" si="8"/>
        <v>0</v>
      </c>
      <c r="BE27" s="491">
        <f t="shared" si="9"/>
        <v>204</v>
      </c>
      <c r="BF27" s="395"/>
      <c r="BG27" s="217">
        <f t="shared" si="10"/>
        <v>0</v>
      </c>
      <c r="BH27" s="491">
        <f t="shared" si="11"/>
        <v>224.4</v>
      </c>
      <c r="BI27" s="395"/>
      <c r="BJ27" s="51">
        <f t="shared" si="12"/>
        <v>0</v>
      </c>
      <c r="BK27" s="491">
        <f t="shared" si="13"/>
        <v>234.6</v>
      </c>
      <c r="BL27" s="395"/>
      <c r="BM27" s="217">
        <f t="shared" si="14"/>
        <v>0</v>
      </c>
      <c r="BN27" s="491">
        <f t="shared" si="15"/>
        <v>244.79999999999998</v>
      </c>
      <c r="BO27" s="392">
        <f t="shared" si="16"/>
        <v>0</v>
      </c>
      <c r="BP27" s="217">
        <f t="shared" si="17"/>
        <v>0</v>
      </c>
      <c r="BQ27" s="51">
        <f t="shared" si="18"/>
        <v>0</v>
      </c>
      <c r="BR27" s="77">
        <v>2019</v>
      </c>
    </row>
    <row r="28" spans="1:70" ht="12.75" customHeight="1" x14ac:dyDescent="0.15">
      <c r="A28" s="51" t="str">
        <f t="shared" si="3"/>
        <v>LA32010</v>
      </c>
      <c r="B28" s="270" t="s">
        <v>679</v>
      </c>
      <c r="C28" s="270" t="s">
        <v>708</v>
      </c>
      <c r="D28" s="270" t="s">
        <v>470</v>
      </c>
      <c r="E28" s="396"/>
      <c r="F28" s="55" t="s">
        <v>54</v>
      </c>
      <c r="G28" s="55" t="s">
        <v>83</v>
      </c>
      <c r="H28" s="55" t="s">
        <v>70</v>
      </c>
      <c r="I28" s="230" t="s">
        <v>1054</v>
      </c>
      <c r="J28" s="230" t="s">
        <v>1056</v>
      </c>
      <c r="K28" s="579" t="s">
        <v>1053</v>
      </c>
      <c r="L28" s="230" t="s">
        <v>1055</v>
      </c>
      <c r="M28" s="55">
        <v>2.4720800000000001</v>
      </c>
      <c r="N28" s="130">
        <v>5</v>
      </c>
      <c r="O28" s="239"/>
      <c r="P28" s="239"/>
      <c r="Q28" s="56"/>
      <c r="R28" s="57"/>
      <c r="S28" s="58"/>
      <c r="T28" s="59"/>
      <c r="U28" s="60"/>
      <c r="V28" s="61"/>
      <c r="W28" s="496"/>
      <c r="X28" s="63"/>
      <c r="Y28" s="64"/>
      <c r="Z28" s="65"/>
      <c r="AA28" s="497"/>
      <c r="AB28" s="569"/>
      <c r="AC28" s="305"/>
      <c r="AD28" s="67">
        <f t="shared" si="2"/>
        <v>0</v>
      </c>
      <c r="AE28" s="68">
        <f t="shared" si="4"/>
        <v>0</v>
      </c>
      <c r="AF28" s="69"/>
      <c r="AG28" s="69"/>
      <c r="AH28" s="70"/>
      <c r="AI28" s="159"/>
      <c r="AJ28" s="159"/>
      <c r="AK28" s="159"/>
      <c r="AL28" s="495"/>
      <c r="AM28" s="489"/>
      <c r="AN28" s="69">
        <v>269</v>
      </c>
      <c r="AO28" s="70"/>
      <c r="AP28" s="70"/>
      <c r="AQ28" s="70"/>
      <c r="AR28" s="69">
        <v>219</v>
      </c>
      <c r="AS28" s="69"/>
      <c r="AT28" s="493"/>
      <c r="AU28" s="494"/>
      <c r="AV28" s="490">
        <f t="shared" si="5"/>
        <v>219</v>
      </c>
      <c r="AW28" s="490">
        <f t="shared" si="6"/>
        <v>219</v>
      </c>
      <c r="AX28" s="71"/>
      <c r="AY28" s="72"/>
      <c r="AZ28" s="512"/>
      <c r="BA28" s="513"/>
      <c r="BB28" s="75"/>
      <c r="BC28" s="52">
        <f t="shared" si="7"/>
        <v>0</v>
      </c>
      <c r="BD28" s="51">
        <f t="shared" si="8"/>
        <v>0</v>
      </c>
      <c r="BE28" s="491">
        <f t="shared" si="9"/>
        <v>219</v>
      </c>
      <c r="BF28" s="395"/>
      <c r="BG28" s="217">
        <f t="shared" si="10"/>
        <v>0</v>
      </c>
      <c r="BH28" s="491">
        <f t="shared" si="11"/>
        <v>240.9</v>
      </c>
      <c r="BI28" s="395"/>
      <c r="BJ28" s="51">
        <f t="shared" si="12"/>
        <v>0</v>
      </c>
      <c r="BK28" s="491">
        <f t="shared" si="13"/>
        <v>251.85</v>
      </c>
      <c r="BL28" s="395"/>
      <c r="BM28" s="217">
        <f t="shared" si="14"/>
        <v>0</v>
      </c>
      <c r="BN28" s="491">
        <f t="shared" si="15"/>
        <v>262.8</v>
      </c>
      <c r="BO28" s="392">
        <f t="shared" si="16"/>
        <v>0</v>
      </c>
      <c r="BP28" s="217">
        <f t="shared" si="17"/>
        <v>0</v>
      </c>
      <c r="BQ28" s="51">
        <f t="shared" si="18"/>
        <v>0</v>
      </c>
      <c r="BR28" s="77">
        <v>2010</v>
      </c>
    </row>
    <row r="29" spans="1:70" ht="12.75" customHeight="1" x14ac:dyDescent="0.15">
      <c r="A29" s="51" t="str">
        <f t="shared" si="3"/>
        <v>LA32012</v>
      </c>
      <c r="B29" s="270" t="s">
        <v>679</v>
      </c>
      <c r="C29" s="270" t="s">
        <v>709</v>
      </c>
      <c r="D29" s="270" t="s">
        <v>470</v>
      </c>
      <c r="E29" s="396"/>
      <c r="F29" s="55" t="s">
        <v>54</v>
      </c>
      <c r="G29" s="55" t="s">
        <v>95</v>
      </c>
      <c r="H29" s="55" t="s">
        <v>75</v>
      </c>
      <c r="I29" s="230" t="s">
        <v>1054</v>
      </c>
      <c r="J29" s="230" t="s">
        <v>1056</v>
      </c>
      <c r="K29" s="579" t="s">
        <v>1053</v>
      </c>
      <c r="L29" s="230" t="s">
        <v>1055</v>
      </c>
      <c r="M29" s="55">
        <v>2.4947599999999999</v>
      </c>
      <c r="N29" s="130">
        <v>2</v>
      </c>
      <c r="O29" s="239"/>
      <c r="P29" s="239"/>
      <c r="Q29" s="56"/>
      <c r="R29" s="57"/>
      <c r="S29" s="58"/>
      <c r="T29" s="59"/>
      <c r="U29" s="60"/>
      <c r="V29" s="61"/>
      <c r="W29" s="496"/>
      <c r="X29" s="63"/>
      <c r="Y29" s="64"/>
      <c r="Z29" s="65"/>
      <c r="AA29" s="497"/>
      <c r="AB29" s="569"/>
      <c r="AC29" s="305"/>
      <c r="AD29" s="67">
        <f t="shared" si="2"/>
        <v>0</v>
      </c>
      <c r="AE29" s="68">
        <f t="shared" si="4"/>
        <v>0</v>
      </c>
      <c r="AF29" s="69"/>
      <c r="AG29" s="69"/>
      <c r="AH29" s="70"/>
      <c r="AI29" s="159"/>
      <c r="AJ29" s="159"/>
      <c r="AK29" s="159"/>
      <c r="AL29" s="495"/>
      <c r="AM29" s="489"/>
      <c r="AN29" s="69">
        <v>274</v>
      </c>
      <c r="AO29" s="70"/>
      <c r="AP29" s="70"/>
      <c r="AQ29" s="70"/>
      <c r="AR29" s="69">
        <v>224</v>
      </c>
      <c r="AS29" s="69"/>
      <c r="AT29" s="493"/>
      <c r="AU29" s="494"/>
      <c r="AV29" s="490">
        <f t="shared" si="5"/>
        <v>224</v>
      </c>
      <c r="AW29" s="490">
        <f t="shared" si="6"/>
        <v>224</v>
      </c>
      <c r="AX29" s="71"/>
      <c r="AY29" s="72"/>
      <c r="AZ29" s="512"/>
      <c r="BA29" s="513"/>
      <c r="BB29" s="75"/>
      <c r="BC29" s="52">
        <f t="shared" si="7"/>
        <v>0</v>
      </c>
      <c r="BD29" s="51">
        <f t="shared" si="8"/>
        <v>0</v>
      </c>
      <c r="BE29" s="491">
        <f t="shared" si="9"/>
        <v>224</v>
      </c>
      <c r="BF29" s="395"/>
      <c r="BG29" s="217">
        <f t="shared" si="10"/>
        <v>0</v>
      </c>
      <c r="BH29" s="491">
        <f t="shared" si="11"/>
        <v>246.40000000000003</v>
      </c>
      <c r="BI29" s="395"/>
      <c r="BJ29" s="51">
        <f t="shared" si="12"/>
        <v>0</v>
      </c>
      <c r="BK29" s="491">
        <f t="shared" si="13"/>
        <v>257.59999999999997</v>
      </c>
      <c r="BL29" s="395"/>
      <c r="BM29" s="217">
        <f t="shared" si="14"/>
        <v>0</v>
      </c>
      <c r="BN29" s="491">
        <f t="shared" si="15"/>
        <v>268.8</v>
      </c>
      <c r="BO29" s="392">
        <f t="shared" si="16"/>
        <v>0</v>
      </c>
      <c r="BP29" s="217">
        <f t="shared" si="17"/>
        <v>0</v>
      </c>
      <c r="BQ29" s="51">
        <f t="shared" si="18"/>
        <v>0</v>
      </c>
      <c r="BR29" s="77">
        <v>2012</v>
      </c>
    </row>
    <row r="30" spans="1:70" ht="12.75" customHeight="1" x14ac:dyDescent="0.15">
      <c r="A30" s="51" t="str">
        <f t="shared" si="3"/>
        <v>LA32013</v>
      </c>
      <c r="B30" s="270" t="s">
        <v>679</v>
      </c>
      <c r="C30" s="270" t="s">
        <v>710</v>
      </c>
      <c r="D30" s="270" t="s">
        <v>470</v>
      </c>
      <c r="E30" s="396"/>
      <c r="F30" s="55" t="s">
        <v>54</v>
      </c>
      <c r="G30" s="55" t="s">
        <v>95</v>
      </c>
      <c r="H30" s="55" t="s">
        <v>70</v>
      </c>
      <c r="I30" s="230" t="s">
        <v>1054</v>
      </c>
      <c r="J30" s="230" t="s">
        <v>1056</v>
      </c>
      <c r="K30" s="579" t="s">
        <v>1053</v>
      </c>
      <c r="L30" s="230" t="s">
        <v>1055</v>
      </c>
      <c r="M30" s="55">
        <v>1.5422100000000001</v>
      </c>
      <c r="N30" s="130">
        <v>2</v>
      </c>
      <c r="O30" s="239"/>
      <c r="P30" s="239"/>
      <c r="Q30" s="56"/>
      <c r="R30" s="57"/>
      <c r="S30" s="58"/>
      <c r="T30" s="59"/>
      <c r="U30" s="60"/>
      <c r="V30" s="61"/>
      <c r="W30" s="496"/>
      <c r="X30" s="63"/>
      <c r="Y30" s="64"/>
      <c r="Z30" s="65"/>
      <c r="AA30" s="497"/>
      <c r="AB30" s="569"/>
      <c r="AC30" s="305"/>
      <c r="AD30" s="67">
        <f t="shared" si="2"/>
        <v>0</v>
      </c>
      <c r="AE30" s="68">
        <f t="shared" si="4"/>
        <v>0</v>
      </c>
      <c r="AF30" s="69"/>
      <c r="AG30" s="69"/>
      <c r="AH30" s="70"/>
      <c r="AI30" s="159"/>
      <c r="AJ30" s="159"/>
      <c r="AK30" s="159"/>
      <c r="AL30" s="495"/>
      <c r="AM30" s="489"/>
      <c r="AN30" s="69">
        <v>204</v>
      </c>
      <c r="AO30" s="70"/>
      <c r="AP30" s="70"/>
      <c r="AQ30" s="70"/>
      <c r="AR30" s="69">
        <v>164</v>
      </c>
      <c r="AS30" s="69"/>
      <c r="AT30" s="493"/>
      <c r="AU30" s="494"/>
      <c r="AV30" s="490">
        <f t="shared" si="5"/>
        <v>164</v>
      </c>
      <c r="AW30" s="490">
        <f t="shared" si="6"/>
        <v>164</v>
      </c>
      <c r="AX30" s="71"/>
      <c r="AY30" s="72"/>
      <c r="AZ30" s="512"/>
      <c r="BA30" s="513"/>
      <c r="BB30" s="75"/>
      <c r="BC30" s="52">
        <f t="shared" si="7"/>
        <v>0</v>
      </c>
      <c r="BD30" s="51">
        <f t="shared" si="8"/>
        <v>0</v>
      </c>
      <c r="BE30" s="491">
        <f t="shared" si="9"/>
        <v>164</v>
      </c>
      <c r="BF30" s="395"/>
      <c r="BG30" s="217">
        <f t="shared" si="10"/>
        <v>0</v>
      </c>
      <c r="BH30" s="491">
        <f t="shared" si="11"/>
        <v>180.4</v>
      </c>
      <c r="BI30" s="395"/>
      <c r="BJ30" s="51">
        <f t="shared" si="12"/>
        <v>0</v>
      </c>
      <c r="BK30" s="491">
        <f t="shared" si="13"/>
        <v>188.6</v>
      </c>
      <c r="BL30" s="395"/>
      <c r="BM30" s="217">
        <f t="shared" si="14"/>
        <v>0</v>
      </c>
      <c r="BN30" s="491">
        <f t="shared" si="15"/>
        <v>196.79999999999998</v>
      </c>
      <c r="BO30" s="392">
        <f t="shared" si="16"/>
        <v>0</v>
      </c>
      <c r="BP30" s="217">
        <f t="shared" si="17"/>
        <v>0</v>
      </c>
      <c r="BQ30" s="51">
        <f t="shared" si="18"/>
        <v>0</v>
      </c>
      <c r="BR30" s="77">
        <v>2013</v>
      </c>
    </row>
    <row r="31" spans="1:70" ht="12.75" customHeight="1" x14ac:dyDescent="0.15">
      <c r="A31" s="51" t="str">
        <f t="shared" si="3"/>
        <v>LA31120</v>
      </c>
      <c r="B31" s="273" t="s">
        <v>407</v>
      </c>
      <c r="C31" s="273" t="s">
        <v>459</v>
      </c>
      <c r="D31" s="270" t="s">
        <v>470</v>
      </c>
      <c r="E31" s="396"/>
      <c r="F31" s="55" t="s">
        <v>321</v>
      </c>
      <c r="G31" s="55" t="s">
        <v>95</v>
      </c>
      <c r="H31" s="55"/>
      <c r="I31" s="230" t="s">
        <v>1054</v>
      </c>
      <c r="J31" s="230" t="s">
        <v>1056</v>
      </c>
      <c r="K31" s="579" t="s">
        <v>1053</v>
      </c>
      <c r="L31" s="230" t="s">
        <v>1055</v>
      </c>
      <c r="M31" s="55">
        <v>2.0185</v>
      </c>
      <c r="N31" s="51">
        <v>1</v>
      </c>
      <c r="O31" s="217"/>
      <c r="P31" s="217"/>
      <c r="Q31" s="56"/>
      <c r="R31" s="57"/>
      <c r="S31" s="58"/>
      <c r="T31" s="59"/>
      <c r="U31" s="60"/>
      <c r="V31" s="61"/>
      <c r="W31" s="496"/>
      <c r="X31" s="63"/>
      <c r="Y31" s="64"/>
      <c r="Z31" s="65"/>
      <c r="AA31" s="497"/>
      <c r="AB31" s="569"/>
      <c r="AC31" s="305"/>
      <c r="AD31" s="67">
        <f t="shared" si="2"/>
        <v>0</v>
      </c>
      <c r="AE31" s="68">
        <f t="shared" si="4"/>
        <v>0</v>
      </c>
      <c r="AF31" s="69"/>
      <c r="AG31" s="69"/>
      <c r="AH31" s="70"/>
      <c r="AI31" s="159"/>
      <c r="AJ31" s="159"/>
      <c r="AK31" s="159"/>
      <c r="AL31" s="495"/>
      <c r="AM31" s="489"/>
      <c r="AN31" s="69">
        <v>209</v>
      </c>
      <c r="AO31" s="70"/>
      <c r="AP31" s="70"/>
      <c r="AQ31" s="70"/>
      <c r="AR31" s="69">
        <v>169</v>
      </c>
      <c r="AS31" s="69"/>
      <c r="AT31" s="493"/>
      <c r="AU31" s="494"/>
      <c r="AV31" s="490">
        <f t="shared" si="5"/>
        <v>169</v>
      </c>
      <c r="AW31" s="490">
        <f t="shared" si="6"/>
        <v>169</v>
      </c>
      <c r="AX31" s="71"/>
      <c r="AY31" s="72"/>
      <c r="AZ31" s="512"/>
      <c r="BA31" s="513"/>
      <c r="BB31" s="75"/>
      <c r="BC31" s="52">
        <f t="shared" si="7"/>
        <v>0</v>
      </c>
      <c r="BD31" s="51">
        <f t="shared" si="8"/>
        <v>0</v>
      </c>
      <c r="BE31" s="491">
        <f t="shared" si="9"/>
        <v>169</v>
      </c>
      <c r="BF31" s="395"/>
      <c r="BG31" s="217">
        <f t="shared" si="10"/>
        <v>0</v>
      </c>
      <c r="BH31" s="491">
        <f t="shared" si="11"/>
        <v>185.9</v>
      </c>
      <c r="BI31" s="395"/>
      <c r="BJ31" s="51">
        <f t="shared" si="12"/>
        <v>0</v>
      </c>
      <c r="BK31" s="491">
        <f t="shared" si="13"/>
        <v>194.35</v>
      </c>
      <c r="BL31" s="395"/>
      <c r="BM31" s="217">
        <f t="shared" si="14"/>
        <v>0</v>
      </c>
      <c r="BN31" s="491">
        <f t="shared" si="15"/>
        <v>202.79999999999998</v>
      </c>
      <c r="BO31" s="392">
        <f t="shared" si="16"/>
        <v>0</v>
      </c>
      <c r="BP31" s="217">
        <f t="shared" si="17"/>
        <v>0</v>
      </c>
      <c r="BQ31" s="51">
        <f t="shared" si="18"/>
        <v>0</v>
      </c>
      <c r="BR31" s="77">
        <v>1120</v>
      </c>
    </row>
    <row r="32" spans="1:70" ht="12.75" customHeight="1" x14ac:dyDescent="0.15">
      <c r="A32" s="51" t="str">
        <f t="shared" si="3"/>
        <v>LA31121</v>
      </c>
      <c r="B32" s="273" t="s">
        <v>407</v>
      </c>
      <c r="C32" s="273" t="s">
        <v>460</v>
      </c>
      <c r="D32" s="270" t="s">
        <v>470</v>
      </c>
      <c r="E32" s="396"/>
      <c r="F32" s="55" t="s">
        <v>321</v>
      </c>
      <c r="G32" s="55" t="s">
        <v>95</v>
      </c>
      <c r="H32" s="55"/>
      <c r="I32" s="230" t="s">
        <v>1054</v>
      </c>
      <c r="J32" s="230" t="s">
        <v>1056</v>
      </c>
      <c r="K32" s="579" t="s">
        <v>1053</v>
      </c>
      <c r="L32" s="230" t="s">
        <v>1055</v>
      </c>
      <c r="M32" s="55">
        <v>2.1545999999999998</v>
      </c>
      <c r="N32" s="51">
        <v>1</v>
      </c>
      <c r="O32" s="217"/>
      <c r="P32" s="217"/>
      <c r="Q32" s="56"/>
      <c r="R32" s="57"/>
      <c r="S32" s="58"/>
      <c r="T32" s="59"/>
      <c r="U32" s="60"/>
      <c r="V32" s="61"/>
      <c r="W32" s="496"/>
      <c r="X32" s="63"/>
      <c r="Y32" s="64"/>
      <c r="Z32" s="65"/>
      <c r="AA32" s="497"/>
      <c r="AB32" s="569"/>
      <c r="AC32" s="305"/>
      <c r="AD32" s="67">
        <f t="shared" si="2"/>
        <v>0</v>
      </c>
      <c r="AE32" s="68">
        <f t="shared" si="4"/>
        <v>0</v>
      </c>
      <c r="AF32" s="69"/>
      <c r="AG32" s="69"/>
      <c r="AH32" s="70"/>
      <c r="AI32" s="159"/>
      <c r="AJ32" s="159"/>
      <c r="AK32" s="159"/>
      <c r="AL32" s="495"/>
      <c r="AM32" s="489"/>
      <c r="AN32" s="69">
        <v>219</v>
      </c>
      <c r="AO32" s="70"/>
      <c r="AP32" s="70"/>
      <c r="AQ32" s="70"/>
      <c r="AR32" s="69">
        <v>179</v>
      </c>
      <c r="AS32" s="69"/>
      <c r="AT32" s="493"/>
      <c r="AU32" s="494"/>
      <c r="AV32" s="490">
        <f t="shared" si="5"/>
        <v>179</v>
      </c>
      <c r="AW32" s="490">
        <f t="shared" si="6"/>
        <v>179</v>
      </c>
      <c r="AX32" s="71"/>
      <c r="AY32" s="72"/>
      <c r="AZ32" s="512"/>
      <c r="BA32" s="513"/>
      <c r="BB32" s="75"/>
      <c r="BC32" s="52">
        <f t="shared" si="7"/>
        <v>0</v>
      </c>
      <c r="BD32" s="51">
        <f t="shared" si="8"/>
        <v>0</v>
      </c>
      <c r="BE32" s="491">
        <f t="shared" si="9"/>
        <v>179</v>
      </c>
      <c r="BF32" s="395"/>
      <c r="BG32" s="217">
        <f t="shared" si="10"/>
        <v>0</v>
      </c>
      <c r="BH32" s="491">
        <f t="shared" si="11"/>
        <v>196.9</v>
      </c>
      <c r="BI32" s="395"/>
      <c r="BJ32" s="51">
        <f t="shared" si="12"/>
        <v>0</v>
      </c>
      <c r="BK32" s="491">
        <f t="shared" si="13"/>
        <v>205.85</v>
      </c>
      <c r="BL32" s="395"/>
      <c r="BM32" s="217">
        <f t="shared" si="14"/>
        <v>0</v>
      </c>
      <c r="BN32" s="491">
        <f t="shared" si="15"/>
        <v>214.79999999999998</v>
      </c>
      <c r="BO32" s="392">
        <f t="shared" si="16"/>
        <v>0</v>
      </c>
      <c r="BP32" s="217">
        <f t="shared" si="17"/>
        <v>0</v>
      </c>
      <c r="BQ32" s="51">
        <f t="shared" si="18"/>
        <v>0</v>
      </c>
      <c r="BR32" s="77">
        <v>1121</v>
      </c>
    </row>
    <row r="33" spans="1:70" ht="12.75" customHeight="1" x14ac:dyDescent="0.15">
      <c r="A33" s="51" t="str">
        <f t="shared" si="3"/>
        <v>LA31122</v>
      </c>
      <c r="B33" s="273" t="s">
        <v>407</v>
      </c>
      <c r="C33" s="273" t="s">
        <v>461</v>
      </c>
      <c r="D33" s="270" t="s">
        <v>470</v>
      </c>
      <c r="E33" s="396"/>
      <c r="F33" s="55" t="s">
        <v>321</v>
      </c>
      <c r="G33" s="55" t="s">
        <v>95</v>
      </c>
      <c r="H33" s="55"/>
      <c r="I33" s="230" t="s">
        <v>1054</v>
      </c>
      <c r="J33" s="230" t="s">
        <v>1056</v>
      </c>
      <c r="K33" s="579" t="s">
        <v>1053</v>
      </c>
      <c r="L33" s="230" t="s">
        <v>1055</v>
      </c>
      <c r="M33" s="55">
        <v>2.4946999999999999</v>
      </c>
      <c r="N33" s="51">
        <v>1</v>
      </c>
      <c r="O33" s="217"/>
      <c r="P33" s="217"/>
      <c r="Q33" s="56"/>
      <c r="R33" s="57"/>
      <c r="S33" s="58"/>
      <c r="T33" s="59"/>
      <c r="U33" s="60"/>
      <c r="V33" s="61"/>
      <c r="W33" s="496"/>
      <c r="X33" s="63"/>
      <c r="Y33" s="64"/>
      <c r="Z33" s="65"/>
      <c r="AA33" s="497"/>
      <c r="AB33" s="569"/>
      <c r="AC33" s="305"/>
      <c r="AD33" s="67">
        <f t="shared" si="2"/>
        <v>0</v>
      </c>
      <c r="AE33" s="68">
        <f t="shared" si="4"/>
        <v>0</v>
      </c>
      <c r="AF33" s="69"/>
      <c r="AG33" s="69"/>
      <c r="AH33" s="70"/>
      <c r="AI33" s="159"/>
      <c r="AJ33" s="159"/>
      <c r="AK33" s="159"/>
      <c r="AL33" s="495"/>
      <c r="AM33" s="489"/>
      <c r="AN33" s="69">
        <v>239</v>
      </c>
      <c r="AO33" s="70"/>
      <c r="AP33" s="70"/>
      <c r="AQ33" s="70"/>
      <c r="AR33" s="69">
        <v>194</v>
      </c>
      <c r="AS33" s="69"/>
      <c r="AT33" s="493"/>
      <c r="AU33" s="494"/>
      <c r="AV33" s="490">
        <f t="shared" si="5"/>
        <v>194</v>
      </c>
      <c r="AW33" s="490">
        <f t="shared" si="6"/>
        <v>194</v>
      </c>
      <c r="AX33" s="71"/>
      <c r="AY33" s="72"/>
      <c r="AZ33" s="512"/>
      <c r="BA33" s="513"/>
      <c r="BB33" s="75"/>
      <c r="BC33" s="52">
        <f t="shared" si="7"/>
        <v>0</v>
      </c>
      <c r="BD33" s="51">
        <f t="shared" si="8"/>
        <v>0</v>
      </c>
      <c r="BE33" s="491">
        <f t="shared" si="9"/>
        <v>194</v>
      </c>
      <c r="BF33" s="395"/>
      <c r="BG33" s="217">
        <f t="shared" si="10"/>
        <v>0</v>
      </c>
      <c r="BH33" s="491">
        <f t="shared" si="11"/>
        <v>213.4</v>
      </c>
      <c r="BI33" s="395"/>
      <c r="BJ33" s="51">
        <f t="shared" si="12"/>
        <v>0</v>
      </c>
      <c r="BK33" s="491">
        <f t="shared" si="13"/>
        <v>223.1</v>
      </c>
      <c r="BL33" s="395"/>
      <c r="BM33" s="217">
        <f t="shared" si="14"/>
        <v>0</v>
      </c>
      <c r="BN33" s="491">
        <f t="shared" si="15"/>
        <v>232.79999999999998</v>
      </c>
      <c r="BO33" s="392">
        <f t="shared" si="16"/>
        <v>0</v>
      </c>
      <c r="BP33" s="217">
        <f t="shared" si="17"/>
        <v>0</v>
      </c>
      <c r="BQ33" s="51">
        <f t="shared" si="18"/>
        <v>0</v>
      </c>
      <c r="BR33" s="77">
        <v>1122</v>
      </c>
    </row>
    <row r="34" spans="1:70" ht="12.75" customHeight="1" x14ac:dyDescent="0.15">
      <c r="A34" s="51" t="str">
        <f t="shared" si="3"/>
        <v>LA31123</v>
      </c>
      <c r="B34" s="273" t="s">
        <v>407</v>
      </c>
      <c r="C34" s="273" t="s">
        <v>462</v>
      </c>
      <c r="D34" s="270" t="s">
        <v>470</v>
      </c>
      <c r="E34" s="396"/>
      <c r="F34" s="129" t="s">
        <v>321</v>
      </c>
      <c r="G34" s="55" t="s">
        <v>95</v>
      </c>
      <c r="H34" s="55"/>
      <c r="I34" s="230" t="s">
        <v>1054</v>
      </c>
      <c r="J34" s="230" t="s">
        <v>1056</v>
      </c>
      <c r="K34" s="579" t="s">
        <v>1053</v>
      </c>
      <c r="L34" s="230" t="s">
        <v>1055</v>
      </c>
      <c r="M34" s="55">
        <v>2.6989000000000001</v>
      </c>
      <c r="N34" s="51">
        <v>1</v>
      </c>
      <c r="O34" s="217"/>
      <c r="P34" s="217"/>
      <c r="Q34" s="56"/>
      <c r="R34" s="57"/>
      <c r="S34" s="58"/>
      <c r="T34" s="59"/>
      <c r="U34" s="60"/>
      <c r="V34" s="61"/>
      <c r="W34" s="496"/>
      <c r="X34" s="63"/>
      <c r="Y34" s="64"/>
      <c r="Z34" s="65"/>
      <c r="AA34" s="497"/>
      <c r="AB34" s="569"/>
      <c r="AC34" s="305"/>
      <c r="AD34" s="67">
        <f t="shared" si="2"/>
        <v>0</v>
      </c>
      <c r="AE34" s="68">
        <f t="shared" si="4"/>
        <v>0</v>
      </c>
      <c r="AF34" s="69"/>
      <c r="AG34" s="69"/>
      <c r="AH34" s="70"/>
      <c r="AI34" s="159"/>
      <c r="AJ34" s="159"/>
      <c r="AK34" s="159"/>
      <c r="AL34" s="495"/>
      <c r="AM34" s="489"/>
      <c r="AN34" s="69">
        <v>254</v>
      </c>
      <c r="AO34" s="70"/>
      <c r="AP34" s="70"/>
      <c r="AQ34" s="70"/>
      <c r="AR34" s="69">
        <v>209</v>
      </c>
      <c r="AS34" s="69"/>
      <c r="AT34" s="493"/>
      <c r="AU34" s="494"/>
      <c r="AV34" s="490">
        <f t="shared" si="5"/>
        <v>209</v>
      </c>
      <c r="AW34" s="490">
        <f t="shared" si="6"/>
        <v>209</v>
      </c>
      <c r="AX34" s="71"/>
      <c r="AY34" s="72"/>
      <c r="AZ34" s="512"/>
      <c r="BA34" s="513"/>
      <c r="BB34" s="75"/>
      <c r="BC34" s="52">
        <f t="shared" si="7"/>
        <v>0</v>
      </c>
      <c r="BD34" s="51">
        <f t="shared" si="8"/>
        <v>0</v>
      </c>
      <c r="BE34" s="491">
        <f t="shared" si="9"/>
        <v>209</v>
      </c>
      <c r="BF34" s="395"/>
      <c r="BG34" s="217">
        <f t="shared" si="10"/>
        <v>0</v>
      </c>
      <c r="BH34" s="491">
        <f t="shared" si="11"/>
        <v>229.9</v>
      </c>
      <c r="BI34" s="395"/>
      <c r="BJ34" s="51">
        <f t="shared" si="12"/>
        <v>0</v>
      </c>
      <c r="BK34" s="491">
        <f t="shared" si="13"/>
        <v>240.35</v>
      </c>
      <c r="BL34" s="395"/>
      <c r="BM34" s="217">
        <f t="shared" si="14"/>
        <v>0</v>
      </c>
      <c r="BN34" s="491">
        <f t="shared" si="15"/>
        <v>250.79999999999998</v>
      </c>
      <c r="BO34" s="392">
        <f t="shared" si="16"/>
        <v>0</v>
      </c>
      <c r="BP34" s="217">
        <f t="shared" si="17"/>
        <v>0</v>
      </c>
      <c r="BQ34" s="51">
        <f t="shared" si="18"/>
        <v>0</v>
      </c>
      <c r="BR34" s="77">
        <v>1123</v>
      </c>
    </row>
    <row r="35" spans="1:70" ht="12.75" customHeight="1" x14ac:dyDescent="0.15">
      <c r="A35" s="51" t="str">
        <f t="shared" si="3"/>
        <v>LA31124</v>
      </c>
      <c r="B35" s="273" t="s">
        <v>407</v>
      </c>
      <c r="C35" s="273" t="s">
        <v>463</v>
      </c>
      <c r="D35" s="270" t="s">
        <v>470</v>
      </c>
      <c r="E35" s="396"/>
      <c r="F35" s="55" t="s">
        <v>321</v>
      </c>
      <c r="G35" s="55" t="s">
        <v>95</v>
      </c>
      <c r="H35" s="55"/>
      <c r="I35" s="230" t="s">
        <v>1054</v>
      </c>
      <c r="J35" s="230" t="s">
        <v>1056</v>
      </c>
      <c r="K35" s="579" t="s">
        <v>1053</v>
      </c>
      <c r="L35" s="230" t="s">
        <v>1055</v>
      </c>
      <c r="M35" s="55">
        <v>2.3586999999999998</v>
      </c>
      <c r="N35" s="51">
        <v>1</v>
      </c>
      <c r="O35" s="217"/>
      <c r="P35" s="217"/>
      <c r="Q35" s="56"/>
      <c r="R35" s="57"/>
      <c r="S35" s="58"/>
      <c r="T35" s="59"/>
      <c r="U35" s="60"/>
      <c r="V35" s="61"/>
      <c r="W35" s="496"/>
      <c r="X35" s="63"/>
      <c r="Y35" s="64"/>
      <c r="Z35" s="65"/>
      <c r="AA35" s="497"/>
      <c r="AB35" s="569"/>
      <c r="AC35" s="305"/>
      <c r="AD35" s="67">
        <f t="shared" si="2"/>
        <v>0</v>
      </c>
      <c r="AE35" s="68">
        <f t="shared" si="4"/>
        <v>0</v>
      </c>
      <c r="AF35" s="69"/>
      <c r="AG35" s="69"/>
      <c r="AH35" s="70"/>
      <c r="AI35" s="159"/>
      <c r="AJ35" s="159"/>
      <c r="AK35" s="159"/>
      <c r="AL35" s="495"/>
      <c r="AM35" s="489"/>
      <c r="AN35" s="69">
        <v>234</v>
      </c>
      <c r="AO35" s="70"/>
      <c r="AP35" s="70"/>
      <c r="AQ35" s="70"/>
      <c r="AR35" s="69">
        <v>189</v>
      </c>
      <c r="AS35" s="69"/>
      <c r="AT35" s="493"/>
      <c r="AU35" s="494"/>
      <c r="AV35" s="490">
        <f t="shared" si="5"/>
        <v>189</v>
      </c>
      <c r="AW35" s="490">
        <f t="shared" si="6"/>
        <v>189</v>
      </c>
      <c r="AX35" s="71"/>
      <c r="AY35" s="72"/>
      <c r="AZ35" s="512"/>
      <c r="BA35" s="513"/>
      <c r="BB35" s="75"/>
      <c r="BC35" s="52">
        <f t="shared" si="7"/>
        <v>0</v>
      </c>
      <c r="BD35" s="51">
        <f t="shared" si="8"/>
        <v>0</v>
      </c>
      <c r="BE35" s="491">
        <f t="shared" si="9"/>
        <v>189</v>
      </c>
      <c r="BF35" s="395"/>
      <c r="BG35" s="217">
        <f t="shared" si="10"/>
        <v>0</v>
      </c>
      <c r="BH35" s="491">
        <f t="shared" si="11"/>
        <v>207.9</v>
      </c>
      <c r="BI35" s="395"/>
      <c r="BJ35" s="51">
        <f t="shared" si="12"/>
        <v>0</v>
      </c>
      <c r="BK35" s="491">
        <f t="shared" si="13"/>
        <v>217.35</v>
      </c>
      <c r="BL35" s="395"/>
      <c r="BM35" s="217">
        <f t="shared" si="14"/>
        <v>0</v>
      </c>
      <c r="BN35" s="491">
        <f t="shared" si="15"/>
        <v>226.79999999999998</v>
      </c>
      <c r="BO35" s="392">
        <f t="shared" si="16"/>
        <v>0</v>
      </c>
      <c r="BP35" s="217">
        <f t="shared" si="17"/>
        <v>0</v>
      </c>
      <c r="BQ35" s="51">
        <f t="shared" si="18"/>
        <v>0</v>
      </c>
      <c r="BR35" s="77">
        <v>1124</v>
      </c>
    </row>
    <row r="36" spans="1:70" ht="12.75" customHeight="1" x14ac:dyDescent="0.15">
      <c r="A36" s="51" t="str">
        <f t="shared" si="3"/>
        <v>LA31125</v>
      </c>
      <c r="B36" s="273" t="s">
        <v>407</v>
      </c>
      <c r="C36" s="273" t="s">
        <v>464</v>
      </c>
      <c r="D36" s="270" t="s">
        <v>470</v>
      </c>
      <c r="E36" s="396"/>
      <c r="F36" s="55" t="s">
        <v>321</v>
      </c>
      <c r="G36" s="55" t="s">
        <v>95</v>
      </c>
      <c r="H36" s="55"/>
      <c r="I36" s="230" t="s">
        <v>1054</v>
      </c>
      <c r="J36" s="230" t="s">
        <v>1056</v>
      </c>
      <c r="K36" s="579" t="s">
        <v>1053</v>
      </c>
      <c r="L36" s="230" t="s">
        <v>1055</v>
      </c>
      <c r="M36" s="55">
        <v>1.9731000000000001</v>
      </c>
      <c r="N36" s="51">
        <v>1</v>
      </c>
      <c r="O36" s="217"/>
      <c r="P36" s="217"/>
      <c r="Q36" s="56"/>
      <c r="R36" s="57"/>
      <c r="S36" s="58"/>
      <c r="T36" s="59"/>
      <c r="U36" s="60"/>
      <c r="V36" s="61"/>
      <c r="W36" s="496"/>
      <c r="X36" s="63"/>
      <c r="Y36" s="64"/>
      <c r="Z36" s="65"/>
      <c r="AA36" s="497"/>
      <c r="AB36" s="569"/>
      <c r="AC36" s="305"/>
      <c r="AD36" s="67">
        <f t="shared" si="2"/>
        <v>0</v>
      </c>
      <c r="AE36" s="68">
        <f t="shared" si="4"/>
        <v>0</v>
      </c>
      <c r="AF36" s="69"/>
      <c r="AG36" s="69"/>
      <c r="AH36" s="70"/>
      <c r="AI36" s="159"/>
      <c r="AJ36" s="159"/>
      <c r="AK36" s="159"/>
      <c r="AL36" s="495"/>
      <c r="AM36" s="489"/>
      <c r="AN36" s="69">
        <v>184</v>
      </c>
      <c r="AO36" s="70"/>
      <c r="AP36" s="70"/>
      <c r="AQ36" s="70"/>
      <c r="AR36" s="69">
        <v>149</v>
      </c>
      <c r="AS36" s="69"/>
      <c r="AT36" s="493"/>
      <c r="AU36" s="494"/>
      <c r="AV36" s="490">
        <f t="shared" si="5"/>
        <v>149</v>
      </c>
      <c r="AW36" s="490">
        <f t="shared" si="6"/>
        <v>149</v>
      </c>
      <c r="AX36" s="71"/>
      <c r="AY36" s="72"/>
      <c r="AZ36" s="512"/>
      <c r="BA36" s="513"/>
      <c r="BB36" s="75"/>
      <c r="BC36" s="52">
        <f t="shared" si="7"/>
        <v>0</v>
      </c>
      <c r="BD36" s="51">
        <f t="shared" si="8"/>
        <v>0</v>
      </c>
      <c r="BE36" s="491">
        <f t="shared" si="9"/>
        <v>149</v>
      </c>
      <c r="BF36" s="395"/>
      <c r="BG36" s="217">
        <f t="shared" si="10"/>
        <v>0</v>
      </c>
      <c r="BH36" s="491">
        <f t="shared" si="11"/>
        <v>163.9</v>
      </c>
      <c r="BI36" s="395"/>
      <c r="BJ36" s="51">
        <f t="shared" si="12"/>
        <v>0</v>
      </c>
      <c r="BK36" s="491">
        <f t="shared" si="13"/>
        <v>171.35</v>
      </c>
      <c r="BL36" s="395"/>
      <c r="BM36" s="217">
        <f t="shared" si="14"/>
        <v>0</v>
      </c>
      <c r="BN36" s="491">
        <f t="shared" si="15"/>
        <v>178.79999999999998</v>
      </c>
      <c r="BO36" s="392">
        <f t="shared" si="16"/>
        <v>0</v>
      </c>
      <c r="BP36" s="217">
        <f t="shared" si="17"/>
        <v>0</v>
      </c>
      <c r="BQ36" s="51">
        <f t="shared" si="18"/>
        <v>0</v>
      </c>
      <c r="BR36" s="77">
        <v>1125</v>
      </c>
    </row>
    <row r="37" spans="1:70" ht="12.75" customHeight="1" x14ac:dyDescent="0.15">
      <c r="A37" s="51" t="str">
        <f t="shared" si="3"/>
        <v>LA31126</v>
      </c>
      <c r="B37" s="273" t="s">
        <v>407</v>
      </c>
      <c r="C37" s="273" t="s">
        <v>465</v>
      </c>
      <c r="D37" s="270" t="s">
        <v>470</v>
      </c>
      <c r="E37" s="396"/>
      <c r="F37" s="55" t="s">
        <v>321</v>
      </c>
      <c r="G37" s="55" t="s">
        <v>95</v>
      </c>
      <c r="H37" s="55"/>
      <c r="I37" s="230" t="s">
        <v>1054</v>
      </c>
      <c r="J37" s="230" t="s">
        <v>1056</v>
      </c>
      <c r="K37" s="579" t="s">
        <v>1053</v>
      </c>
      <c r="L37" s="230" t="s">
        <v>1055</v>
      </c>
      <c r="M37" s="55">
        <v>3.4925999999999999</v>
      </c>
      <c r="N37" s="51">
        <v>1</v>
      </c>
      <c r="O37" s="217"/>
      <c r="P37" s="217"/>
      <c r="Q37" s="56"/>
      <c r="R37" s="57"/>
      <c r="S37" s="58"/>
      <c r="T37" s="59"/>
      <c r="U37" s="60"/>
      <c r="V37" s="61"/>
      <c r="W37" s="496"/>
      <c r="X37" s="63"/>
      <c r="Y37" s="64"/>
      <c r="Z37" s="65"/>
      <c r="AA37" s="497"/>
      <c r="AB37" s="569"/>
      <c r="AC37" s="305"/>
      <c r="AD37" s="67">
        <f t="shared" si="2"/>
        <v>0</v>
      </c>
      <c r="AE37" s="68">
        <f t="shared" si="4"/>
        <v>0</v>
      </c>
      <c r="AF37" s="69"/>
      <c r="AG37" s="69"/>
      <c r="AH37" s="70"/>
      <c r="AI37" s="159"/>
      <c r="AJ37" s="159"/>
      <c r="AK37" s="159"/>
      <c r="AL37" s="495"/>
      <c r="AM37" s="489"/>
      <c r="AN37" s="69">
        <v>289</v>
      </c>
      <c r="AO37" s="70"/>
      <c r="AP37" s="70"/>
      <c r="AQ37" s="70"/>
      <c r="AR37" s="69">
        <v>234</v>
      </c>
      <c r="AS37" s="69"/>
      <c r="AT37" s="493"/>
      <c r="AU37" s="494"/>
      <c r="AV37" s="490">
        <f t="shared" si="5"/>
        <v>234</v>
      </c>
      <c r="AW37" s="490">
        <f t="shared" si="6"/>
        <v>234</v>
      </c>
      <c r="AX37" s="71"/>
      <c r="AY37" s="72"/>
      <c r="AZ37" s="512"/>
      <c r="BA37" s="513"/>
      <c r="BB37" s="75"/>
      <c r="BC37" s="52">
        <f t="shared" si="7"/>
        <v>0</v>
      </c>
      <c r="BD37" s="51">
        <f t="shared" si="8"/>
        <v>0</v>
      </c>
      <c r="BE37" s="491">
        <f t="shared" si="9"/>
        <v>234</v>
      </c>
      <c r="BF37" s="395"/>
      <c r="BG37" s="217">
        <f t="shared" si="10"/>
        <v>0</v>
      </c>
      <c r="BH37" s="491">
        <f t="shared" si="11"/>
        <v>257.40000000000003</v>
      </c>
      <c r="BI37" s="395"/>
      <c r="BJ37" s="51">
        <f t="shared" si="12"/>
        <v>0</v>
      </c>
      <c r="BK37" s="491">
        <f t="shared" si="13"/>
        <v>269.09999999999997</v>
      </c>
      <c r="BL37" s="395"/>
      <c r="BM37" s="217">
        <f t="shared" si="14"/>
        <v>0</v>
      </c>
      <c r="BN37" s="491">
        <f t="shared" si="15"/>
        <v>280.8</v>
      </c>
      <c r="BO37" s="392">
        <f t="shared" si="16"/>
        <v>0</v>
      </c>
      <c r="BP37" s="217">
        <f t="shared" si="17"/>
        <v>0</v>
      </c>
      <c r="BQ37" s="51">
        <f t="shared" si="18"/>
        <v>0</v>
      </c>
      <c r="BR37" s="77">
        <v>1126</v>
      </c>
    </row>
    <row r="38" spans="1:70" ht="12.75" customHeight="1" x14ac:dyDescent="0.15">
      <c r="A38" s="51" t="str">
        <f t="shared" si="3"/>
        <v>LA31127</v>
      </c>
      <c r="B38" s="273" t="s">
        <v>407</v>
      </c>
      <c r="C38" s="273" t="s">
        <v>466</v>
      </c>
      <c r="D38" s="270" t="s">
        <v>470</v>
      </c>
      <c r="E38" s="396"/>
      <c r="F38" s="55" t="s">
        <v>321</v>
      </c>
      <c r="G38" s="55" t="s">
        <v>95</v>
      </c>
      <c r="H38" s="55"/>
      <c r="I38" s="230" t="s">
        <v>1054</v>
      </c>
      <c r="J38" s="230" t="s">
        <v>1056</v>
      </c>
      <c r="K38" s="579" t="s">
        <v>1053</v>
      </c>
      <c r="L38" s="230" t="s">
        <v>1055</v>
      </c>
      <c r="M38" s="55">
        <v>5.6471999999999998</v>
      </c>
      <c r="N38" s="51">
        <v>1</v>
      </c>
      <c r="O38" s="217"/>
      <c r="P38" s="217"/>
      <c r="Q38" s="56"/>
      <c r="R38" s="57"/>
      <c r="S38" s="58"/>
      <c r="T38" s="59"/>
      <c r="U38" s="60"/>
      <c r="V38" s="61"/>
      <c r="W38" s="496"/>
      <c r="X38" s="63"/>
      <c r="Y38" s="64"/>
      <c r="Z38" s="65"/>
      <c r="AA38" s="497"/>
      <c r="AB38" s="569"/>
      <c r="AC38" s="305"/>
      <c r="AD38" s="67">
        <f t="shared" si="2"/>
        <v>0</v>
      </c>
      <c r="AE38" s="68">
        <f t="shared" si="4"/>
        <v>0</v>
      </c>
      <c r="AF38" s="69"/>
      <c r="AG38" s="69"/>
      <c r="AH38" s="70"/>
      <c r="AI38" s="159"/>
      <c r="AJ38" s="159"/>
      <c r="AK38" s="159"/>
      <c r="AL38" s="495"/>
      <c r="AM38" s="489"/>
      <c r="AN38" s="69">
        <v>434</v>
      </c>
      <c r="AO38" s="70"/>
      <c r="AP38" s="70"/>
      <c r="AQ38" s="70"/>
      <c r="AR38" s="69">
        <v>354</v>
      </c>
      <c r="AS38" s="69"/>
      <c r="AT38" s="493"/>
      <c r="AU38" s="494"/>
      <c r="AV38" s="490">
        <f t="shared" si="5"/>
        <v>354</v>
      </c>
      <c r="AW38" s="490">
        <f t="shared" si="6"/>
        <v>354</v>
      </c>
      <c r="AX38" s="71"/>
      <c r="AY38" s="72"/>
      <c r="AZ38" s="512"/>
      <c r="BA38" s="513"/>
      <c r="BB38" s="75"/>
      <c r="BC38" s="52">
        <f t="shared" si="7"/>
        <v>0</v>
      </c>
      <c r="BD38" s="51">
        <f t="shared" si="8"/>
        <v>0</v>
      </c>
      <c r="BE38" s="491">
        <f t="shared" si="9"/>
        <v>354</v>
      </c>
      <c r="BF38" s="395"/>
      <c r="BG38" s="217">
        <f t="shared" si="10"/>
        <v>0</v>
      </c>
      <c r="BH38" s="491">
        <f t="shared" si="11"/>
        <v>389.40000000000003</v>
      </c>
      <c r="BI38" s="395"/>
      <c r="BJ38" s="51">
        <f t="shared" si="12"/>
        <v>0</v>
      </c>
      <c r="BK38" s="491">
        <f t="shared" si="13"/>
        <v>407.09999999999997</v>
      </c>
      <c r="BL38" s="395"/>
      <c r="BM38" s="217">
        <f t="shared" si="14"/>
        <v>0</v>
      </c>
      <c r="BN38" s="491">
        <f t="shared" si="15"/>
        <v>424.8</v>
      </c>
      <c r="BO38" s="392">
        <f t="shared" si="16"/>
        <v>0</v>
      </c>
      <c r="BP38" s="217">
        <f t="shared" si="17"/>
        <v>0</v>
      </c>
      <c r="BQ38" s="51">
        <f t="shared" si="18"/>
        <v>0</v>
      </c>
      <c r="BR38" s="77">
        <v>1127</v>
      </c>
    </row>
    <row r="39" spans="1:70" ht="17" x14ac:dyDescent="0.2">
      <c r="A39" s="127"/>
      <c r="B39" s="127"/>
      <c r="C39" s="292" t="s">
        <v>404</v>
      </c>
      <c r="D39" s="127"/>
      <c r="E39" s="235"/>
      <c r="F39" s="127"/>
      <c r="G39" s="127"/>
      <c r="H39" s="127"/>
      <c r="I39" s="235"/>
      <c r="J39" s="235"/>
      <c r="K39" s="235"/>
      <c r="L39" s="235"/>
      <c r="M39" s="127"/>
      <c r="N39" s="127"/>
      <c r="O39" s="235"/>
      <c r="P39" s="235"/>
      <c r="Q39" s="190"/>
      <c r="R39" s="190"/>
      <c r="S39" s="190"/>
      <c r="T39" s="190"/>
      <c r="U39" s="190"/>
      <c r="V39" s="190"/>
      <c r="W39" s="127"/>
      <c r="X39" s="190"/>
      <c r="Y39" s="190"/>
      <c r="Z39" s="190"/>
      <c r="AA39" s="190"/>
      <c r="AB39" s="236"/>
      <c r="AC39" s="236"/>
      <c r="AD39" s="127"/>
      <c r="AE39" s="127"/>
      <c r="AF39" s="127"/>
      <c r="AG39" s="127"/>
      <c r="AH39" s="127"/>
      <c r="AI39" s="127"/>
      <c r="AJ39" s="235"/>
      <c r="AK39" s="127"/>
      <c r="AL39" s="127"/>
      <c r="AM39" s="127"/>
      <c r="AN39" s="127"/>
      <c r="AO39" s="235"/>
      <c r="AP39" s="235"/>
      <c r="AQ39" s="127"/>
      <c r="AR39" s="235"/>
      <c r="AS39" s="235"/>
      <c r="AT39" s="235"/>
      <c r="AU39" s="235"/>
      <c r="AV39" s="235"/>
      <c r="AW39" s="235"/>
      <c r="AX39" s="236"/>
      <c r="AY39" s="236"/>
      <c r="AZ39" s="236"/>
      <c r="BA39" s="236"/>
      <c r="BB39" s="236"/>
      <c r="BC39" s="235"/>
      <c r="BD39" s="235"/>
      <c r="BE39" s="235"/>
      <c r="BF39" s="236"/>
      <c r="BG39" s="235"/>
      <c r="BH39" s="236"/>
      <c r="BI39" s="235"/>
      <c r="BJ39" s="235"/>
      <c r="BK39" s="235"/>
      <c r="BL39" s="235"/>
      <c r="BM39" s="235"/>
      <c r="BN39" s="235"/>
      <c r="BO39" s="235"/>
      <c r="BP39" s="235"/>
      <c r="BQ39" s="127"/>
      <c r="BR39" s="128"/>
    </row>
    <row r="40" spans="1:70" ht="12.75" customHeight="1" x14ac:dyDescent="0.15">
      <c r="A40" s="51" t="str">
        <f>"LA3"&amp;REPT(0,4-LEN(BR40))&amp;BR40</f>
        <v>LA31856</v>
      </c>
      <c r="B40" s="271" t="s">
        <v>404</v>
      </c>
      <c r="C40" s="272" t="s">
        <v>452</v>
      </c>
      <c r="D40" s="270" t="s">
        <v>470</v>
      </c>
      <c r="E40" s="396"/>
      <c r="F40" s="55" t="s">
        <v>63</v>
      </c>
      <c r="G40" s="55" t="s">
        <v>63</v>
      </c>
      <c r="H40" s="55" t="s">
        <v>70</v>
      </c>
      <c r="I40" s="230" t="s">
        <v>1054</v>
      </c>
      <c r="J40" s="590" t="s">
        <v>1056</v>
      </c>
      <c r="K40" s="590" t="s">
        <v>1053</v>
      </c>
      <c r="L40" s="230" t="s">
        <v>1055</v>
      </c>
      <c r="M40" s="55">
        <v>1.51953</v>
      </c>
      <c r="N40" s="51">
        <v>20</v>
      </c>
      <c r="O40" s="217"/>
      <c r="P40" s="217"/>
      <c r="Q40" s="56"/>
      <c r="R40" s="57"/>
      <c r="S40" s="58"/>
      <c r="T40" s="59"/>
      <c r="U40" s="60"/>
      <c r="V40" s="61"/>
      <c r="W40" s="496"/>
      <c r="X40" s="63"/>
      <c r="Y40" s="64"/>
      <c r="Z40" s="65"/>
      <c r="AA40" s="287"/>
      <c r="AB40" s="514"/>
      <c r="AC40" s="305"/>
      <c r="AD40" s="67">
        <f t="shared" si="2"/>
        <v>0</v>
      </c>
      <c r="AE40" s="68">
        <f>N40*AD40</f>
        <v>0</v>
      </c>
      <c r="AF40" s="69"/>
      <c r="AG40" s="69"/>
      <c r="AH40" s="70"/>
      <c r="AI40" s="159"/>
      <c r="AJ40" s="159"/>
      <c r="AK40" s="159"/>
      <c r="AL40" s="495"/>
      <c r="AM40" s="489"/>
      <c r="AN40" s="69">
        <v>244</v>
      </c>
      <c r="AO40" s="70"/>
      <c r="AP40" s="70"/>
      <c r="AQ40" s="70"/>
      <c r="AR40" s="69">
        <v>199</v>
      </c>
      <c r="AS40" s="69"/>
      <c r="AT40" s="493"/>
      <c r="AU40" s="494"/>
      <c r="AV40" s="490">
        <f>IF(OrderFormType="Wholesale",CEILING(AR40*ExchRate,ExchRateRoundUpTo),CEILING(AN40*ExchRate,ExchRateRoundUpTo)/1.22)</f>
        <v>199</v>
      </c>
      <c r="AW40" s="490">
        <f>AV40*(1+AO40+AP40)</f>
        <v>199</v>
      </c>
      <c r="AX40" s="71"/>
      <c r="AY40" s="72"/>
      <c r="AZ40" s="512"/>
      <c r="BA40" s="513"/>
      <c r="BB40" s="75"/>
      <c r="BC40" s="52">
        <f>SUM(AX40:BB40)</f>
        <v>0</v>
      </c>
      <c r="BD40" s="51">
        <f>N40*BC40</f>
        <v>0</v>
      </c>
      <c r="BE40" s="491">
        <f>AV40*(1+AO40+AP40)</f>
        <v>199</v>
      </c>
      <c r="BF40" s="395"/>
      <c r="BG40" s="217">
        <f>$N40*BF40</f>
        <v>0</v>
      </c>
      <c r="BH40" s="491">
        <f>$AV40*(1.1+$AO40+$AP40)</f>
        <v>218.9</v>
      </c>
      <c r="BI40" s="395"/>
      <c r="BJ40" s="51">
        <f>N40*BI40</f>
        <v>0</v>
      </c>
      <c r="BK40" s="491">
        <f>AV40*(1.15+AO40+AP40)</f>
        <v>228.85</v>
      </c>
      <c r="BL40" s="395"/>
      <c r="BM40" s="217">
        <f>N40*BL40</f>
        <v>0</v>
      </c>
      <c r="BN40" s="491">
        <f>AV40*(1.2+AO40+AP40)</f>
        <v>238.79999999999998</v>
      </c>
      <c r="BO40" s="392">
        <f>(AD40*AW40)+(BC40*BE40)+(BF40*BH40)+(BI40*BK40)+(BL40*BN40)</f>
        <v>0</v>
      </c>
      <c r="BP40" s="217">
        <f>AD40+BC40+BF40+BI40+BL40</f>
        <v>0</v>
      </c>
      <c r="BQ40" s="51">
        <f>N40*BP40</f>
        <v>0</v>
      </c>
      <c r="BR40" s="77">
        <v>1856</v>
      </c>
    </row>
    <row r="41" spans="1:70" ht="12.75" customHeight="1" x14ac:dyDescent="0.15">
      <c r="A41" s="51" t="str">
        <f>"LA3"&amp;REPT(0,4-LEN(BR41))&amp;BR41</f>
        <v>LA31857</v>
      </c>
      <c r="B41" s="271" t="s">
        <v>404</v>
      </c>
      <c r="C41" s="272" t="s">
        <v>453</v>
      </c>
      <c r="D41" s="270" t="s">
        <v>470</v>
      </c>
      <c r="E41" s="396"/>
      <c r="F41" s="55" t="s">
        <v>63</v>
      </c>
      <c r="G41" s="55" t="s">
        <v>63</v>
      </c>
      <c r="H41" s="55" t="s">
        <v>70</v>
      </c>
      <c r="I41" s="230" t="s">
        <v>1054</v>
      </c>
      <c r="J41" s="590" t="s">
        <v>1056</v>
      </c>
      <c r="K41" s="590" t="s">
        <v>1053</v>
      </c>
      <c r="L41" s="230" t="s">
        <v>1055</v>
      </c>
      <c r="M41" s="55">
        <v>1.47417</v>
      </c>
      <c r="N41" s="51">
        <v>20</v>
      </c>
      <c r="O41" s="217"/>
      <c r="P41" s="217"/>
      <c r="Q41" s="56"/>
      <c r="R41" s="57"/>
      <c r="S41" s="58"/>
      <c r="T41" s="59"/>
      <c r="U41" s="60"/>
      <c r="V41" s="61"/>
      <c r="W41" s="496"/>
      <c r="X41" s="63"/>
      <c r="Y41" s="64"/>
      <c r="Z41" s="65"/>
      <c r="AA41" s="287"/>
      <c r="AB41" s="514"/>
      <c r="AC41" s="305"/>
      <c r="AD41" s="67">
        <f t="shared" si="2"/>
        <v>0</v>
      </c>
      <c r="AE41" s="68">
        <f>N41*AD41</f>
        <v>0</v>
      </c>
      <c r="AF41" s="69"/>
      <c r="AG41" s="69"/>
      <c r="AH41" s="70"/>
      <c r="AI41" s="159"/>
      <c r="AJ41" s="159"/>
      <c r="AK41" s="159"/>
      <c r="AL41" s="495"/>
      <c r="AM41" s="489"/>
      <c r="AN41" s="69">
        <v>244</v>
      </c>
      <c r="AO41" s="70"/>
      <c r="AP41" s="70"/>
      <c r="AQ41" s="70"/>
      <c r="AR41" s="69">
        <v>199</v>
      </c>
      <c r="AS41" s="69"/>
      <c r="AT41" s="493"/>
      <c r="AU41" s="494"/>
      <c r="AV41" s="490">
        <f>IF(OrderFormType="Wholesale",CEILING(AR41*ExchRate,ExchRateRoundUpTo),CEILING(AN41*ExchRate,ExchRateRoundUpTo)/1.22)</f>
        <v>199</v>
      </c>
      <c r="AW41" s="490">
        <f>AV41*(1+AO41+AP41)</f>
        <v>199</v>
      </c>
      <c r="AX41" s="71"/>
      <c r="AY41" s="72"/>
      <c r="AZ41" s="512"/>
      <c r="BA41" s="513"/>
      <c r="BB41" s="75"/>
      <c r="BC41" s="52">
        <f>SUM(AX41:BB41)</f>
        <v>0</v>
      </c>
      <c r="BD41" s="51">
        <f>N41*BC41</f>
        <v>0</v>
      </c>
      <c r="BE41" s="491">
        <f>AV41*(1+AO41+AP41)</f>
        <v>199</v>
      </c>
      <c r="BF41" s="395"/>
      <c r="BG41" s="217">
        <f>$N41*BF41</f>
        <v>0</v>
      </c>
      <c r="BH41" s="491">
        <f>$AV41*(1.1+$AO41+$AP41)</f>
        <v>218.9</v>
      </c>
      <c r="BI41" s="395"/>
      <c r="BJ41" s="51">
        <f>N41*BI41</f>
        <v>0</v>
      </c>
      <c r="BK41" s="491">
        <f>AV41*(1.15+AO41+AP41)</f>
        <v>228.85</v>
      </c>
      <c r="BL41" s="395"/>
      <c r="BM41" s="217">
        <f>N41*BL41</f>
        <v>0</v>
      </c>
      <c r="BN41" s="491">
        <f>AV41*(1.2+AO41+AP41)</f>
        <v>238.79999999999998</v>
      </c>
      <c r="BO41" s="392">
        <f>(AD41*AW41)+(BC41*BE41)+(BF41*BH41)+(BI41*BK41)+(BL41*BN41)</f>
        <v>0</v>
      </c>
      <c r="BP41" s="217">
        <f>AD41+BC41+BF41+BI41+BL41</f>
        <v>0</v>
      </c>
      <c r="BQ41" s="51">
        <f>N41*BP41</f>
        <v>0</v>
      </c>
      <c r="BR41" s="77">
        <v>1857</v>
      </c>
    </row>
    <row r="42" spans="1:70" ht="12.75" customHeight="1" x14ac:dyDescent="0.15">
      <c r="A42" s="51" t="str">
        <f>"LA3"&amp;REPT(0,4-LEN(BR42))&amp;BR42</f>
        <v>LA31858</v>
      </c>
      <c r="B42" s="271" t="s">
        <v>404</v>
      </c>
      <c r="C42" s="272" t="s">
        <v>454</v>
      </c>
      <c r="D42" s="270" t="s">
        <v>470</v>
      </c>
      <c r="E42" s="396"/>
      <c r="F42" s="55" t="s">
        <v>63</v>
      </c>
      <c r="G42" s="55" t="s">
        <v>63</v>
      </c>
      <c r="H42" s="55" t="s">
        <v>70</v>
      </c>
      <c r="I42" s="230" t="s">
        <v>1054</v>
      </c>
      <c r="J42" s="590" t="s">
        <v>1056</v>
      </c>
      <c r="K42" s="590" t="s">
        <v>1053</v>
      </c>
      <c r="L42" s="230" t="s">
        <v>1055</v>
      </c>
      <c r="M42" s="55">
        <v>1.5648899999999999</v>
      </c>
      <c r="N42" s="51">
        <v>20</v>
      </c>
      <c r="O42" s="217"/>
      <c r="P42" s="217"/>
      <c r="Q42" s="56"/>
      <c r="R42" s="57"/>
      <c r="S42" s="58"/>
      <c r="T42" s="59"/>
      <c r="U42" s="60"/>
      <c r="V42" s="61"/>
      <c r="W42" s="496"/>
      <c r="X42" s="63"/>
      <c r="Y42" s="64"/>
      <c r="Z42" s="65"/>
      <c r="AA42" s="287"/>
      <c r="AB42" s="514"/>
      <c r="AC42" s="305"/>
      <c r="AD42" s="67">
        <f t="shared" si="2"/>
        <v>0</v>
      </c>
      <c r="AE42" s="68">
        <f>N42*AD42</f>
        <v>0</v>
      </c>
      <c r="AF42" s="69"/>
      <c r="AG42" s="69"/>
      <c r="AH42" s="70"/>
      <c r="AI42" s="159"/>
      <c r="AJ42" s="159"/>
      <c r="AK42" s="159"/>
      <c r="AL42" s="495"/>
      <c r="AM42" s="489"/>
      <c r="AN42" s="69">
        <v>249</v>
      </c>
      <c r="AO42" s="70"/>
      <c r="AP42" s="70"/>
      <c r="AQ42" s="70"/>
      <c r="AR42" s="69">
        <v>204</v>
      </c>
      <c r="AS42" s="69"/>
      <c r="AT42" s="493"/>
      <c r="AU42" s="494"/>
      <c r="AV42" s="490">
        <f>IF(OrderFormType="Wholesale",CEILING(AR42*ExchRate,ExchRateRoundUpTo),CEILING(AN42*ExchRate,ExchRateRoundUpTo)/1.22)</f>
        <v>204</v>
      </c>
      <c r="AW42" s="490">
        <f>AV42*(1+AO42+AP42)</f>
        <v>204</v>
      </c>
      <c r="AX42" s="71"/>
      <c r="AY42" s="72"/>
      <c r="AZ42" s="512"/>
      <c r="BA42" s="513"/>
      <c r="BB42" s="75"/>
      <c r="BC42" s="52">
        <f>SUM(AX42:BB42)</f>
        <v>0</v>
      </c>
      <c r="BD42" s="51">
        <f>N42*BC42</f>
        <v>0</v>
      </c>
      <c r="BE42" s="491">
        <f>AV42*(1+AO42+AP42)</f>
        <v>204</v>
      </c>
      <c r="BF42" s="395"/>
      <c r="BG42" s="217">
        <f>$N42*BF42</f>
        <v>0</v>
      </c>
      <c r="BH42" s="491">
        <f>$AV42*(1.1+$AO42+$AP42)</f>
        <v>224.4</v>
      </c>
      <c r="BI42" s="395"/>
      <c r="BJ42" s="51">
        <f>N42*BI42</f>
        <v>0</v>
      </c>
      <c r="BK42" s="491">
        <f>AV42*(1.15+AO42+AP42)</f>
        <v>234.6</v>
      </c>
      <c r="BL42" s="395"/>
      <c r="BM42" s="217">
        <f>N42*BL42</f>
        <v>0</v>
      </c>
      <c r="BN42" s="491">
        <f>AV42*(1.2+AO42+AP42)</f>
        <v>244.79999999999998</v>
      </c>
      <c r="BO42" s="392">
        <f>(AD42*AW42)+(BC42*BE42)+(BF42*BH42)+(BI42*BK42)+(BL42*BN42)</f>
        <v>0</v>
      </c>
      <c r="BP42" s="217">
        <f>AD42+BC42+BF42+BI42+BL42</f>
        <v>0</v>
      </c>
      <c r="BQ42" s="51">
        <f>N42*BP42</f>
        <v>0</v>
      </c>
      <c r="BR42" s="77">
        <v>1858</v>
      </c>
    </row>
    <row r="43" spans="1:70" ht="12.75" customHeight="1" x14ac:dyDescent="0.15">
      <c r="A43" s="51" t="str">
        <f>"LA3"&amp;REPT(0,4-LEN(BR43))&amp;BR43</f>
        <v>LA31859</v>
      </c>
      <c r="B43" s="271" t="s">
        <v>404</v>
      </c>
      <c r="C43" s="272" t="s">
        <v>455</v>
      </c>
      <c r="D43" s="270" t="s">
        <v>470</v>
      </c>
      <c r="E43" s="396"/>
      <c r="F43" s="55" t="s">
        <v>63</v>
      </c>
      <c r="G43" s="55" t="s">
        <v>63</v>
      </c>
      <c r="H43" s="55" t="s">
        <v>70</v>
      </c>
      <c r="I43" s="230" t="s">
        <v>1054</v>
      </c>
      <c r="J43" s="590" t="s">
        <v>1056</v>
      </c>
      <c r="K43" s="590" t="s">
        <v>1053</v>
      </c>
      <c r="L43" s="230" t="s">
        <v>1055</v>
      </c>
      <c r="M43" s="55">
        <v>1.4514899999999999</v>
      </c>
      <c r="N43" s="51">
        <v>20</v>
      </c>
      <c r="O43" s="217"/>
      <c r="P43" s="217"/>
      <c r="Q43" s="56"/>
      <c r="R43" s="57"/>
      <c r="S43" s="58"/>
      <c r="T43" s="59"/>
      <c r="U43" s="60"/>
      <c r="V43" s="61"/>
      <c r="W43" s="496"/>
      <c r="X43" s="63"/>
      <c r="Y43" s="64"/>
      <c r="Z43" s="65"/>
      <c r="AA43" s="287"/>
      <c r="AB43" s="514"/>
      <c r="AC43" s="305"/>
      <c r="AD43" s="67">
        <f t="shared" si="2"/>
        <v>0</v>
      </c>
      <c r="AE43" s="68">
        <f>N43*AD43</f>
        <v>0</v>
      </c>
      <c r="AF43" s="69"/>
      <c r="AG43" s="69"/>
      <c r="AH43" s="70"/>
      <c r="AI43" s="159"/>
      <c r="AJ43" s="159"/>
      <c r="AK43" s="159"/>
      <c r="AL43" s="495"/>
      <c r="AM43" s="489"/>
      <c r="AN43" s="69">
        <v>239</v>
      </c>
      <c r="AO43" s="70"/>
      <c r="AP43" s="70"/>
      <c r="AQ43" s="70"/>
      <c r="AR43" s="69">
        <v>194</v>
      </c>
      <c r="AS43" s="69"/>
      <c r="AT43" s="493"/>
      <c r="AU43" s="494"/>
      <c r="AV43" s="490">
        <f>IF(OrderFormType="Wholesale",CEILING(AR43*ExchRate,ExchRateRoundUpTo),CEILING(AN43*ExchRate,ExchRateRoundUpTo)/1.22)</f>
        <v>194</v>
      </c>
      <c r="AW43" s="490">
        <f>AV43*(1+AO43+AP43)</f>
        <v>194</v>
      </c>
      <c r="AX43" s="71"/>
      <c r="AY43" s="72"/>
      <c r="AZ43" s="512"/>
      <c r="BA43" s="513"/>
      <c r="BB43" s="75"/>
      <c r="BC43" s="52">
        <f>SUM(AX43:BB43)</f>
        <v>0</v>
      </c>
      <c r="BD43" s="51">
        <f>N43*BC43</f>
        <v>0</v>
      </c>
      <c r="BE43" s="491">
        <f>AV43*(1+AO43+AP43)</f>
        <v>194</v>
      </c>
      <c r="BF43" s="395"/>
      <c r="BG43" s="217">
        <f>$N43*BF43</f>
        <v>0</v>
      </c>
      <c r="BH43" s="491">
        <f>$AV43*(1.1+$AO43+$AP43)</f>
        <v>213.4</v>
      </c>
      <c r="BI43" s="395"/>
      <c r="BJ43" s="51">
        <f>N43*BI43</f>
        <v>0</v>
      </c>
      <c r="BK43" s="491">
        <f>AV43*(1.15+AO43+AP43)</f>
        <v>223.1</v>
      </c>
      <c r="BL43" s="395"/>
      <c r="BM43" s="217">
        <f>N43*BL43</f>
        <v>0</v>
      </c>
      <c r="BN43" s="491">
        <f>AV43*(1.2+AO43+AP43)</f>
        <v>232.79999999999998</v>
      </c>
      <c r="BO43" s="392">
        <f>(AD43*AW43)+(BC43*BE43)+(BF43*BH43)+(BI43*BK43)+(BL43*BN43)</f>
        <v>0</v>
      </c>
      <c r="BP43" s="217">
        <f>AD43+BC43+BF43+BI43+BL43</f>
        <v>0</v>
      </c>
      <c r="BQ43" s="51">
        <f>N43*BP43</f>
        <v>0</v>
      </c>
      <c r="BR43" s="77">
        <v>1859</v>
      </c>
    </row>
    <row r="44" spans="1:70" ht="17" x14ac:dyDescent="0.2">
      <c r="A44" s="127"/>
      <c r="B44" s="127"/>
      <c r="C44" s="292" t="s">
        <v>1102</v>
      </c>
      <c r="D44" s="127"/>
      <c r="E44" s="235"/>
      <c r="F44" s="127"/>
      <c r="G44" s="127"/>
      <c r="H44" s="127"/>
      <c r="I44" s="127"/>
      <c r="J44" s="127"/>
      <c r="K44" s="127"/>
      <c r="L44" s="127"/>
      <c r="M44" s="127"/>
      <c r="N44" s="127"/>
      <c r="O44" s="235"/>
      <c r="P44" s="235"/>
      <c r="Q44" s="190"/>
      <c r="R44" s="190"/>
      <c r="S44" s="190"/>
      <c r="T44" s="190"/>
      <c r="U44" s="190"/>
      <c r="V44" s="190"/>
      <c r="W44" s="190"/>
      <c r="X44" s="190"/>
      <c r="Y44" s="190"/>
      <c r="Z44" s="190"/>
      <c r="AA44" s="190"/>
      <c r="AB44" s="236"/>
      <c r="AC44" s="236"/>
      <c r="AD44" s="127"/>
      <c r="AE44" s="127"/>
      <c r="AF44" s="127"/>
      <c r="AG44" s="127"/>
      <c r="AH44" s="127"/>
      <c r="AI44" s="127"/>
      <c r="AJ44" s="235"/>
      <c r="AK44" s="127"/>
      <c r="AL44" s="127"/>
      <c r="AM44" s="127"/>
      <c r="AN44" s="235"/>
      <c r="AO44" s="235"/>
      <c r="AP44" s="235"/>
      <c r="AQ44" s="127"/>
      <c r="AR44" s="235"/>
      <c r="AS44" s="235"/>
      <c r="AT44" s="235"/>
      <c r="AU44" s="235"/>
      <c r="AV44" s="235"/>
      <c r="AW44" s="235"/>
      <c r="AX44" s="236"/>
      <c r="AY44" s="236"/>
      <c r="AZ44" s="236"/>
      <c r="BA44" s="236"/>
      <c r="BB44" s="236"/>
      <c r="BC44" s="235"/>
      <c r="BD44" s="235"/>
      <c r="BE44" s="235"/>
      <c r="BF44" s="236"/>
      <c r="BG44" s="235"/>
      <c r="BH44" s="236"/>
      <c r="BI44" s="235"/>
      <c r="BJ44" s="235"/>
      <c r="BK44" s="235"/>
      <c r="BL44" s="235"/>
      <c r="BM44" s="235"/>
      <c r="BN44" s="235"/>
      <c r="BO44" s="235"/>
      <c r="BP44" s="235"/>
      <c r="BQ44" s="127"/>
      <c r="BR44" s="128"/>
    </row>
    <row r="45" spans="1:70" ht="12" customHeight="1" x14ac:dyDescent="0.15">
      <c r="A45" s="51" t="str">
        <f t="shared" ref="A45:A51" si="19">"LA3"&amp;REPT(0,4-LEN(BR45))&amp;BR45</f>
        <v>LA32516</v>
      </c>
      <c r="B45" s="306" t="s">
        <v>1102</v>
      </c>
      <c r="C45" s="306" t="s">
        <v>1095</v>
      </c>
      <c r="D45" s="270" t="s">
        <v>470</v>
      </c>
      <c r="E45" s="396"/>
      <c r="F45" s="129" t="s">
        <v>1216</v>
      </c>
      <c r="G45" s="55" t="s">
        <v>69</v>
      </c>
      <c r="H45" s="55" t="s">
        <v>70</v>
      </c>
      <c r="I45" s="230" t="s">
        <v>1054</v>
      </c>
      <c r="J45" s="590" t="s">
        <v>1056</v>
      </c>
      <c r="K45" s="590" t="s">
        <v>1053</v>
      </c>
      <c r="L45" s="230" t="s">
        <v>1055</v>
      </c>
      <c r="M45" s="55">
        <v>0.61234920000000004</v>
      </c>
      <c r="N45" s="130">
        <v>10</v>
      </c>
      <c r="O45" s="239"/>
      <c r="P45" s="239"/>
      <c r="Q45" s="56"/>
      <c r="R45" s="57"/>
      <c r="S45" s="58"/>
      <c r="T45" s="59"/>
      <c r="U45" s="60"/>
      <c r="V45" s="61"/>
      <c r="W45" s="62"/>
      <c r="X45" s="63"/>
      <c r="Y45" s="64"/>
      <c r="Z45" s="65"/>
      <c r="AA45" s="66"/>
      <c r="AB45" s="103"/>
      <c r="AC45" s="103"/>
      <c r="AD45" s="67">
        <f t="shared" si="2"/>
        <v>0</v>
      </c>
      <c r="AE45" s="68">
        <f t="shared" ref="AE45:AE51" si="20">N45*AD45</f>
        <v>0</v>
      </c>
      <c r="AF45" s="69"/>
      <c r="AG45" s="69"/>
      <c r="AH45" s="70"/>
      <c r="AI45" s="159"/>
      <c r="AJ45" s="69"/>
      <c r="AK45" s="69"/>
      <c r="AL45" s="495"/>
      <c r="AM45" s="489"/>
      <c r="AN45" s="69">
        <v>194</v>
      </c>
      <c r="AO45" s="70"/>
      <c r="AP45" s="70"/>
      <c r="AQ45" s="70"/>
      <c r="AR45" s="69">
        <v>159</v>
      </c>
      <c r="AS45" s="69"/>
      <c r="AT45" s="493"/>
      <c r="AU45" s="494"/>
      <c r="AV45" s="490">
        <f t="shared" ref="AV45:AV51" si="21">IF(OrderFormType="Wholesale",CEILING(AR45*ExchRate,ExchRateRoundUpTo),CEILING(AN45*ExchRate,ExchRateRoundUpTo)/1.22)</f>
        <v>159</v>
      </c>
      <c r="AW45" s="490">
        <f t="shared" ref="AW45:AW51" si="22">AV45*(1+AO45+AP45)</f>
        <v>159</v>
      </c>
      <c r="AX45" s="71"/>
      <c r="AY45" s="72"/>
      <c r="AZ45" s="73"/>
      <c r="BA45" s="74"/>
      <c r="BB45" s="75"/>
      <c r="BC45" s="52">
        <f t="shared" ref="BC45:BC51" si="23">SUM(AX45:BB45)</f>
        <v>0</v>
      </c>
      <c r="BD45" s="51">
        <f t="shared" ref="BD45:BD51" si="24">N45*BC45</f>
        <v>0</v>
      </c>
      <c r="BE45" s="491">
        <f t="shared" ref="BE45:BE51" si="25">AV45*(1+AO45+AP45)</f>
        <v>159</v>
      </c>
      <c r="BF45" s="395"/>
      <c r="BG45" s="217">
        <f t="shared" ref="BG45:BG51" si="26">$N45*BF45</f>
        <v>0</v>
      </c>
      <c r="BH45" s="491">
        <f t="shared" ref="BH45:BH51" si="27">$AV45*(1.1+$AO45+$AP45)</f>
        <v>174.9</v>
      </c>
      <c r="BI45" s="103"/>
      <c r="BJ45" s="51">
        <f t="shared" ref="BJ45:BJ51" si="28">N45*BI45</f>
        <v>0</v>
      </c>
      <c r="BK45" s="491">
        <f t="shared" ref="BK45:BK51" si="29">AV45*(1.15+AO45+AP45)</f>
        <v>182.85</v>
      </c>
      <c r="BL45" s="103"/>
      <c r="BM45" s="217">
        <f t="shared" ref="BM45:BM51" si="30">N45*BL45</f>
        <v>0</v>
      </c>
      <c r="BN45" s="491">
        <f t="shared" ref="BN45:BN51" si="31">AV45*(1.2+AO45+AP45)</f>
        <v>190.79999999999998</v>
      </c>
      <c r="BO45" s="392">
        <f t="shared" ref="BO45:BO51" si="32">(AD45*AW45)+(BC45*BE45)+(BF45*BH45)+(BI45*BK45)+(BL45*BN45)</f>
        <v>0</v>
      </c>
      <c r="BP45" s="217">
        <f t="shared" ref="BP45:BP51" si="33">AD45+BC45+BF45+BI45+BL45</f>
        <v>0</v>
      </c>
      <c r="BQ45" s="51">
        <f t="shared" ref="BQ45:BQ51" si="34">N45*BP45</f>
        <v>0</v>
      </c>
      <c r="BR45" s="77">
        <v>2516</v>
      </c>
    </row>
    <row r="46" spans="1:70" ht="12.75" customHeight="1" x14ac:dyDescent="0.15">
      <c r="A46" s="51" t="str">
        <f t="shared" si="19"/>
        <v>LA32517</v>
      </c>
      <c r="B46" s="306" t="s">
        <v>1102</v>
      </c>
      <c r="C46" s="306" t="s">
        <v>1096</v>
      </c>
      <c r="D46" s="270" t="s">
        <v>470</v>
      </c>
      <c r="E46" s="396"/>
      <c r="F46" s="55" t="s">
        <v>476</v>
      </c>
      <c r="G46" s="129" t="s">
        <v>72</v>
      </c>
      <c r="H46" s="55" t="s">
        <v>70</v>
      </c>
      <c r="I46" s="230" t="s">
        <v>1054</v>
      </c>
      <c r="J46" s="590" t="s">
        <v>1056</v>
      </c>
      <c r="K46" s="590" t="s">
        <v>1053</v>
      </c>
      <c r="L46" s="230" t="s">
        <v>1055</v>
      </c>
      <c r="M46" s="55">
        <v>1.7463</v>
      </c>
      <c r="N46" s="130">
        <v>2</v>
      </c>
      <c r="O46" s="239"/>
      <c r="P46" s="239"/>
      <c r="Q46" s="56"/>
      <c r="R46" s="57"/>
      <c r="S46" s="58"/>
      <c r="T46" s="59"/>
      <c r="U46" s="60"/>
      <c r="V46" s="61"/>
      <c r="W46" s="62"/>
      <c r="X46" s="63"/>
      <c r="Y46" s="64"/>
      <c r="Z46" s="65"/>
      <c r="AA46" s="66"/>
      <c r="AB46" s="103"/>
      <c r="AC46" s="103"/>
      <c r="AD46" s="67">
        <f t="shared" si="2"/>
        <v>0</v>
      </c>
      <c r="AE46" s="68">
        <f t="shared" si="20"/>
        <v>0</v>
      </c>
      <c r="AF46" s="69"/>
      <c r="AG46" s="69"/>
      <c r="AH46" s="70"/>
      <c r="AI46" s="159"/>
      <c r="AJ46" s="69"/>
      <c r="AK46" s="69"/>
      <c r="AL46" s="495"/>
      <c r="AM46" s="489"/>
      <c r="AN46" s="69">
        <v>249</v>
      </c>
      <c r="AO46" s="70"/>
      <c r="AP46" s="70"/>
      <c r="AQ46" s="70"/>
      <c r="AR46" s="69">
        <v>204</v>
      </c>
      <c r="AS46" s="69"/>
      <c r="AT46" s="493"/>
      <c r="AU46" s="494"/>
      <c r="AV46" s="490">
        <f t="shared" si="21"/>
        <v>204</v>
      </c>
      <c r="AW46" s="490">
        <f t="shared" si="22"/>
        <v>204</v>
      </c>
      <c r="AX46" s="71"/>
      <c r="AY46" s="72"/>
      <c r="AZ46" s="73"/>
      <c r="BA46" s="74"/>
      <c r="BB46" s="75"/>
      <c r="BC46" s="52">
        <f t="shared" si="23"/>
        <v>0</v>
      </c>
      <c r="BD46" s="51">
        <f t="shared" si="24"/>
        <v>0</v>
      </c>
      <c r="BE46" s="491">
        <f t="shared" si="25"/>
        <v>204</v>
      </c>
      <c r="BF46" s="395"/>
      <c r="BG46" s="217">
        <f t="shared" si="26"/>
        <v>0</v>
      </c>
      <c r="BH46" s="491">
        <f t="shared" si="27"/>
        <v>224.4</v>
      </c>
      <c r="BI46" s="103"/>
      <c r="BJ46" s="51">
        <f t="shared" si="28"/>
        <v>0</v>
      </c>
      <c r="BK46" s="491">
        <f t="shared" si="29"/>
        <v>234.6</v>
      </c>
      <c r="BL46" s="103"/>
      <c r="BM46" s="217">
        <f t="shared" si="30"/>
        <v>0</v>
      </c>
      <c r="BN46" s="491">
        <f t="shared" si="31"/>
        <v>244.79999999999998</v>
      </c>
      <c r="BO46" s="392">
        <f t="shared" si="32"/>
        <v>0</v>
      </c>
      <c r="BP46" s="217">
        <f t="shared" si="33"/>
        <v>0</v>
      </c>
      <c r="BQ46" s="51">
        <f t="shared" si="34"/>
        <v>0</v>
      </c>
      <c r="BR46" s="77">
        <v>2517</v>
      </c>
    </row>
    <row r="47" spans="1:70" ht="12.75" customHeight="1" x14ac:dyDescent="0.15">
      <c r="A47" s="51" t="str">
        <f t="shared" si="19"/>
        <v>LA32518</v>
      </c>
      <c r="B47" s="306" t="s">
        <v>1102</v>
      </c>
      <c r="C47" s="306" t="s">
        <v>1097</v>
      </c>
      <c r="D47" s="270" t="s">
        <v>470</v>
      </c>
      <c r="E47" s="396"/>
      <c r="F47" s="129" t="s">
        <v>54</v>
      </c>
      <c r="G47" s="129" t="s">
        <v>72</v>
      </c>
      <c r="H47" s="55" t="s">
        <v>70</v>
      </c>
      <c r="I47" s="230" t="s">
        <v>1054</v>
      </c>
      <c r="J47" s="590" t="s">
        <v>1056</v>
      </c>
      <c r="K47" s="590" t="s">
        <v>1053</v>
      </c>
      <c r="L47" s="230" t="s">
        <v>1055</v>
      </c>
      <c r="M47" s="55">
        <v>2.6762000000000001</v>
      </c>
      <c r="N47" s="130">
        <v>4</v>
      </c>
      <c r="O47" s="239"/>
      <c r="P47" s="239"/>
      <c r="Q47" s="56"/>
      <c r="R47" s="57"/>
      <c r="S47" s="58"/>
      <c r="T47" s="59"/>
      <c r="U47" s="60"/>
      <c r="V47" s="61"/>
      <c r="W47" s="62"/>
      <c r="X47" s="63"/>
      <c r="Y47" s="64"/>
      <c r="Z47" s="65"/>
      <c r="AA47" s="66"/>
      <c r="AB47" s="103"/>
      <c r="AC47" s="103"/>
      <c r="AD47" s="67">
        <f t="shared" si="2"/>
        <v>0</v>
      </c>
      <c r="AE47" s="68">
        <f t="shared" si="20"/>
        <v>0</v>
      </c>
      <c r="AF47" s="69"/>
      <c r="AG47" s="69"/>
      <c r="AH47" s="70"/>
      <c r="AI47" s="159"/>
      <c r="AJ47" s="69"/>
      <c r="AK47" s="69"/>
      <c r="AL47" s="495"/>
      <c r="AM47" s="489"/>
      <c r="AN47" s="69">
        <v>354</v>
      </c>
      <c r="AO47" s="70"/>
      <c r="AP47" s="70"/>
      <c r="AQ47" s="70"/>
      <c r="AR47" s="69">
        <v>289</v>
      </c>
      <c r="AS47" s="69"/>
      <c r="AT47" s="493"/>
      <c r="AU47" s="494"/>
      <c r="AV47" s="490">
        <f t="shared" si="21"/>
        <v>289</v>
      </c>
      <c r="AW47" s="490">
        <f t="shared" si="22"/>
        <v>289</v>
      </c>
      <c r="AX47" s="71"/>
      <c r="AY47" s="72"/>
      <c r="AZ47" s="73"/>
      <c r="BA47" s="74"/>
      <c r="BB47" s="75"/>
      <c r="BC47" s="52">
        <f t="shared" si="23"/>
        <v>0</v>
      </c>
      <c r="BD47" s="51">
        <f t="shared" si="24"/>
        <v>0</v>
      </c>
      <c r="BE47" s="491">
        <f t="shared" si="25"/>
        <v>289</v>
      </c>
      <c r="BF47" s="395"/>
      <c r="BG47" s="217">
        <f t="shared" si="26"/>
        <v>0</v>
      </c>
      <c r="BH47" s="491">
        <f t="shared" si="27"/>
        <v>317.90000000000003</v>
      </c>
      <c r="BI47" s="103"/>
      <c r="BJ47" s="51">
        <f t="shared" si="28"/>
        <v>0</v>
      </c>
      <c r="BK47" s="491">
        <f t="shared" si="29"/>
        <v>332.34999999999997</v>
      </c>
      <c r="BL47" s="103"/>
      <c r="BM47" s="217">
        <f t="shared" si="30"/>
        <v>0</v>
      </c>
      <c r="BN47" s="491">
        <f t="shared" si="31"/>
        <v>346.8</v>
      </c>
      <c r="BO47" s="392">
        <f t="shared" si="32"/>
        <v>0</v>
      </c>
      <c r="BP47" s="217">
        <f t="shared" si="33"/>
        <v>0</v>
      </c>
      <c r="BQ47" s="51">
        <f t="shared" si="34"/>
        <v>0</v>
      </c>
      <c r="BR47" s="77">
        <v>2518</v>
      </c>
    </row>
    <row r="48" spans="1:70" ht="12.75" customHeight="1" x14ac:dyDescent="0.15">
      <c r="A48" s="51" t="str">
        <f t="shared" si="19"/>
        <v>LA32519</v>
      </c>
      <c r="B48" s="306" t="s">
        <v>1102</v>
      </c>
      <c r="C48" s="306" t="s">
        <v>1098</v>
      </c>
      <c r="D48" s="270" t="s">
        <v>470</v>
      </c>
      <c r="E48" s="396"/>
      <c r="F48" s="55" t="s">
        <v>476</v>
      </c>
      <c r="G48" s="129" t="s">
        <v>72</v>
      </c>
      <c r="H48" s="55" t="s">
        <v>70</v>
      </c>
      <c r="I48" s="230" t="s">
        <v>1054</v>
      </c>
      <c r="J48" s="590" t="s">
        <v>1056</v>
      </c>
      <c r="K48" s="590" t="s">
        <v>1053</v>
      </c>
      <c r="L48" s="230" t="s">
        <v>1055</v>
      </c>
      <c r="M48" s="55">
        <v>1.4060999999999999</v>
      </c>
      <c r="N48" s="130">
        <v>1</v>
      </c>
      <c r="O48" s="239"/>
      <c r="P48" s="239"/>
      <c r="Q48" s="56"/>
      <c r="R48" s="57"/>
      <c r="S48" s="58"/>
      <c r="T48" s="59"/>
      <c r="U48" s="60"/>
      <c r="V48" s="61"/>
      <c r="W48" s="62"/>
      <c r="X48" s="63"/>
      <c r="Y48" s="64"/>
      <c r="Z48" s="65"/>
      <c r="AA48" s="66"/>
      <c r="AB48" s="103"/>
      <c r="AC48" s="103"/>
      <c r="AD48" s="67">
        <f t="shared" si="2"/>
        <v>0</v>
      </c>
      <c r="AE48" s="68">
        <f t="shared" si="20"/>
        <v>0</v>
      </c>
      <c r="AF48" s="69"/>
      <c r="AG48" s="69"/>
      <c r="AH48" s="70"/>
      <c r="AI48" s="159"/>
      <c r="AJ48" s="69"/>
      <c r="AK48" s="69"/>
      <c r="AL48" s="495"/>
      <c r="AM48" s="489"/>
      <c r="AN48" s="69">
        <v>214</v>
      </c>
      <c r="AO48" s="70"/>
      <c r="AP48" s="70"/>
      <c r="AQ48" s="70"/>
      <c r="AR48" s="69">
        <v>174</v>
      </c>
      <c r="AS48" s="69"/>
      <c r="AT48" s="493"/>
      <c r="AU48" s="494"/>
      <c r="AV48" s="490">
        <f t="shared" si="21"/>
        <v>174</v>
      </c>
      <c r="AW48" s="490">
        <f t="shared" si="22"/>
        <v>174</v>
      </c>
      <c r="AX48" s="71"/>
      <c r="AY48" s="72"/>
      <c r="AZ48" s="73"/>
      <c r="BA48" s="74"/>
      <c r="BB48" s="75"/>
      <c r="BC48" s="52">
        <f t="shared" si="23"/>
        <v>0</v>
      </c>
      <c r="BD48" s="51">
        <f t="shared" si="24"/>
        <v>0</v>
      </c>
      <c r="BE48" s="491">
        <f t="shared" si="25"/>
        <v>174</v>
      </c>
      <c r="BF48" s="395"/>
      <c r="BG48" s="217">
        <f t="shared" si="26"/>
        <v>0</v>
      </c>
      <c r="BH48" s="491">
        <f t="shared" si="27"/>
        <v>191.4</v>
      </c>
      <c r="BI48" s="103"/>
      <c r="BJ48" s="51">
        <f t="shared" si="28"/>
        <v>0</v>
      </c>
      <c r="BK48" s="491">
        <f t="shared" si="29"/>
        <v>200.1</v>
      </c>
      <c r="BL48" s="103"/>
      <c r="BM48" s="217">
        <f t="shared" si="30"/>
        <v>0</v>
      </c>
      <c r="BN48" s="491">
        <f t="shared" si="31"/>
        <v>208.79999999999998</v>
      </c>
      <c r="BO48" s="392">
        <f t="shared" si="32"/>
        <v>0</v>
      </c>
      <c r="BP48" s="217">
        <f t="shared" si="33"/>
        <v>0</v>
      </c>
      <c r="BQ48" s="51">
        <f t="shared" si="34"/>
        <v>0</v>
      </c>
      <c r="BR48" s="77">
        <v>2519</v>
      </c>
    </row>
    <row r="49" spans="1:70" ht="12.75" customHeight="1" x14ac:dyDescent="0.15">
      <c r="A49" s="51" t="str">
        <f t="shared" si="19"/>
        <v>LA32520</v>
      </c>
      <c r="B49" s="306" t="s">
        <v>1102</v>
      </c>
      <c r="C49" s="306" t="s">
        <v>1099</v>
      </c>
      <c r="D49" s="270" t="s">
        <v>470</v>
      </c>
      <c r="E49" s="396"/>
      <c r="F49" s="55" t="s">
        <v>476</v>
      </c>
      <c r="G49" s="129" t="s">
        <v>72</v>
      </c>
      <c r="H49" s="55" t="s">
        <v>70</v>
      </c>
      <c r="I49" s="230" t="s">
        <v>1054</v>
      </c>
      <c r="J49" s="590" t="s">
        <v>1056</v>
      </c>
      <c r="K49" s="590" t="s">
        <v>1053</v>
      </c>
      <c r="L49" s="230" t="s">
        <v>1055</v>
      </c>
      <c r="M49" s="55">
        <v>1.4967999999999999</v>
      </c>
      <c r="N49" s="130">
        <v>1</v>
      </c>
      <c r="O49" s="239"/>
      <c r="P49" s="239"/>
      <c r="Q49" s="56"/>
      <c r="R49" s="57"/>
      <c r="S49" s="58"/>
      <c r="T49" s="59"/>
      <c r="U49" s="60"/>
      <c r="V49" s="61"/>
      <c r="W49" s="62"/>
      <c r="X49" s="63"/>
      <c r="Y49" s="64"/>
      <c r="Z49" s="65"/>
      <c r="AA49" s="66"/>
      <c r="AB49" s="103"/>
      <c r="AC49" s="103"/>
      <c r="AD49" s="67">
        <f t="shared" si="2"/>
        <v>0</v>
      </c>
      <c r="AE49" s="68">
        <f t="shared" si="20"/>
        <v>0</v>
      </c>
      <c r="AF49" s="69"/>
      <c r="AG49" s="69"/>
      <c r="AH49" s="70"/>
      <c r="AI49" s="159"/>
      <c r="AJ49" s="69"/>
      <c r="AK49" s="69"/>
      <c r="AL49" s="495"/>
      <c r="AM49" s="489"/>
      <c r="AN49" s="69">
        <v>219</v>
      </c>
      <c r="AO49" s="70"/>
      <c r="AP49" s="70"/>
      <c r="AQ49" s="70"/>
      <c r="AR49" s="69">
        <v>179</v>
      </c>
      <c r="AS49" s="69"/>
      <c r="AT49" s="493"/>
      <c r="AU49" s="494"/>
      <c r="AV49" s="490">
        <f t="shared" si="21"/>
        <v>179</v>
      </c>
      <c r="AW49" s="490">
        <f t="shared" si="22"/>
        <v>179</v>
      </c>
      <c r="AX49" s="71"/>
      <c r="AY49" s="72"/>
      <c r="AZ49" s="73"/>
      <c r="BA49" s="74"/>
      <c r="BB49" s="75"/>
      <c r="BC49" s="52">
        <f t="shared" si="23"/>
        <v>0</v>
      </c>
      <c r="BD49" s="51">
        <f t="shared" si="24"/>
        <v>0</v>
      </c>
      <c r="BE49" s="491">
        <f t="shared" si="25"/>
        <v>179</v>
      </c>
      <c r="BF49" s="395"/>
      <c r="BG49" s="217">
        <f t="shared" si="26"/>
        <v>0</v>
      </c>
      <c r="BH49" s="491">
        <f t="shared" si="27"/>
        <v>196.9</v>
      </c>
      <c r="BI49" s="103"/>
      <c r="BJ49" s="51">
        <f t="shared" si="28"/>
        <v>0</v>
      </c>
      <c r="BK49" s="491">
        <f t="shared" si="29"/>
        <v>205.85</v>
      </c>
      <c r="BL49" s="103"/>
      <c r="BM49" s="217">
        <f t="shared" si="30"/>
        <v>0</v>
      </c>
      <c r="BN49" s="491">
        <f t="shared" si="31"/>
        <v>214.79999999999998</v>
      </c>
      <c r="BO49" s="392">
        <f t="shared" si="32"/>
        <v>0</v>
      </c>
      <c r="BP49" s="217">
        <f t="shared" si="33"/>
        <v>0</v>
      </c>
      <c r="BQ49" s="51">
        <f t="shared" si="34"/>
        <v>0</v>
      </c>
      <c r="BR49" s="77">
        <v>2520</v>
      </c>
    </row>
    <row r="50" spans="1:70" ht="12.75" customHeight="1" x14ac:dyDescent="0.15">
      <c r="A50" s="51" t="str">
        <f t="shared" si="19"/>
        <v>LA32521</v>
      </c>
      <c r="B50" s="306" t="s">
        <v>1102</v>
      </c>
      <c r="C50" s="306" t="s">
        <v>1100</v>
      </c>
      <c r="D50" s="270" t="s">
        <v>470</v>
      </c>
      <c r="E50" s="396"/>
      <c r="F50" s="129" t="s">
        <v>315</v>
      </c>
      <c r="G50" s="129" t="s">
        <v>72</v>
      </c>
      <c r="H50" s="55" t="s">
        <v>70</v>
      </c>
      <c r="I50" s="230" t="s">
        <v>1054</v>
      </c>
      <c r="J50" s="590" t="s">
        <v>1056</v>
      </c>
      <c r="K50" s="590" t="s">
        <v>1053</v>
      </c>
      <c r="L50" s="230" t="s">
        <v>1055</v>
      </c>
      <c r="M50" s="55">
        <v>1.6102000000000001</v>
      </c>
      <c r="N50" s="130">
        <v>1</v>
      </c>
      <c r="O50" s="239"/>
      <c r="P50" s="239"/>
      <c r="Q50" s="56"/>
      <c r="R50" s="57"/>
      <c r="S50" s="58"/>
      <c r="T50" s="59"/>
      <c r="U50" s="60"/>
      <c r="V50" s="61"/>
      <c r="W50" s="62"/>
      <c r="X50" s="63"/>
      <c r="Y50" s="64"/>
      <c r="Z50" s="65"/>
      <c r="AA50" s="66"/>
      <c r="AB50" s="103"/>
      <c r="AC50" s="103"/>
      <c r="AD50" s="67">
        <f t="shared" si="2"/>
        <v>0</v>
      </c>
      <c r="AE50" s="68">
        <f t="shared" si="20"/>
        <v>0</v>
      </c>
      <c r="AF50" s="69"/>
      <c r="AG50" s="69"/>
      <c r="AH50" s="70"/>
      <c r="AI50" s="159"/>
      <c r="AJ50" s="69"/>
      <c r="AK50" s="69"/>
      <c r="AL50" s="495"/>
      <c r="AM50" s="489"/>
      <c r="AN50" s="69">
        <v>224</v>
      </c>
      <c r="AO50" s="70"/>
      <c r="AP50" s="70"/>
      <c r="AQ50" s="70"/>
      <c r="AR50" s="69">
        <v>184</v>
      </c>
      <c r="AS50" s="69"/>
      <c r="AT50" s="493"/>
      <c r="AU50" s="494"/>
      <c r="AV50" s="490">
        <f t="shared" si="21"/>
        <v>184</v>
      </c>
      <c r="AW50" s="490">
        <f t="shared" si="22"/>
        <v>184</v>
      </c>
      <c r="AX50" s="71"/>
      <c r="AY50" s="72"/>
      <c r="AZ50" s="73"/>
      <c r="BA50" s="74"/>
      <c r="BB50" s="75"/>
      <c r="BC50" s="52">
        <f t="shared" si="23"/>
        <v>0</v>
      </c>
      <c r="BD50" s="51">
        <f t="shared" si="24"/>
        <v>0</v>
      </c>
      <c r="BE50" s="491">
        <f t="shared" si="25"/>
        <v>184</v>
      </c>
      <c r="BF50" s="395"/>
      <c r="BG50" s="217">
        <f t="shared" si="26"/>
        <v>0</v>
      </c>
      <c r="BH50" s="491">
        <f t="shared" si="27"/>
        <v>202.4</v>
      </c>
      <c r="BI50" s="103"/>
      <c r="BJ50" s="51">
        <f t="shared" si="28"/>
        <v>0</v>
      </c>
      <c r="BK50" s="491">
        <f t="shared" si="29"/>
        <v>211.6</v>
      </c>
      <c r="BL50" s="103"/>
      <c r="BM50" s="217">
        <f t="shared" si="30"/>
        <v>0</v>
      </c>
      <c r="BN50" s="491">
        <f t="shared" si="31"/>
        <v>220.79999999999998</v>
      </c>
      <c r="BO50" s="392">
        <f t="shared" si="32"/>
        <v>0</v>
      </c>
      <c r="BP50" s="217">
        <f t="shared" si="33"/>
        <v>0</v>
      </c>
      <c r="BQ50" s="51">
        <f t="shared" si="34"/>
        <v>0</v>
      </c>
      <c r="BR50" s="77">
        <v>2521</v>
      </c>
    </row>
    <row r="51" spans="1:70" ht="12.75" customHeight="1" x14ac:dyDescent="0.15">
      <c r="A51" s="51" t="str">
        <f t="shared" si="19"/>
        <v>LA32522</v>
      </c>
      <c r="B51" s="306" t="s">
        <v>1102</v>
      </c>
      <c r="C51" s="306" t="s">
        <v>1101</v>
      </c>
      <c r="D51" s="270" t="s">
        <v>470</v>
      </c>
      <c r="E51" s="396"/>
      <c r="F51" s="129" t="s">
        <v>315</v>
      </c>
      <c r="G51" s="129" t="s">
        <v>72</v>
      </c>
      <c r="H51" s="55" t="s">
        <v>70</v>
      </c>
      <c r="I51" s="230" t="s">
        <v>1054</v>
      </c>
      <c r="J51" s="590" t="s">
        <v>1056</v>
      </c>
      <c r="K51" s="590" t="s">
        <v>1053</v>
      </c>
      <c r="L51" s="230" t="s">
        <v>1055</v>
      </c>
      <c r="M51" s="55">
        <v>2.1999</v>
      </c>
      <c r="N51" s="130">
        <v>1</v>
      </c>
      <c r="O51" s="239"/>
      <c r="P51" s="239"/>
      <c r="Q51" s="56"/>
      <c r="R51" s="57"/>
      <c r="S51" s="58"/>
      <c r="T51" s="59"/>
      <c r="U51" s="60"/>
      <c r="V51" s="61"/>
      <c r="W51" s="62"/>
      <c r="X51" s="63"/>
      <c r="Y51" s="64"/>
      <c r="Z51" s="65"/>
      <c r="AA51" s="66"/>
      <c r="AB51" s="103"/>
      <c r="AC51" s="103"/>
      <c r="AD51" s="67">
        <f t="shared" si="2"/>
        <v>0</v>
      </c>
      <c r="AE51" s="68">
        <f t="shared" si="20"/>
        <v>0</v>
      </c>
      <c r="AF51" s="69"/>
      <c r="AG51" s="69"/>
      <c r="AH51" s="70"/>
      <c r="AI51" s="159"/>
      <c r="AJ51" s="69"/>
      <c r="AK51" s="69"/>
      <c r="AL51" s="495"/>
      <c r="AM51" s="489"/>
      <c r="AN51" s="69">
        <v>274</v>
      </c>
      <c r="AO51" s="70"/>
      <c r="AP51" s="70"/>
      <c r="AQ51" s="70"/>
      <c r="AR51" s="69">
        <v>224</v>
      </c>
      <c r="AS51" s="69"/>
      <c r="AT51" s="493"/>
      <c r="AU51" s="494"/>
      <c r="AV51" s="490">
        <f t="shared" si="21"/>
        <v>224</v>
      </c>
      <c r="AW51" s="490">
        <f t="shared" si="22"/>
        <v>224</v>
      </c>
      <c r="AX51" s="71"/>
      <c r="AY51" s="72"/>
      <c r="AZ51" s="73"/>
      <c r="BA51" s="74"/>
      <c r="BB51" s="75"/>
      <c r="BC51" s="52">
        <f t="shared" si="23"/>
        <v>0</v>
      </c>
      <c r="BD51" s="51">
        <f t="shared" si="24"/>
        <v>0</v>
      </c>
      <c r="BE51" s="491">
        <f t="shared" si="25"/>
        <v>224</v>
      </c>
      <c r="BF51" s="395"/>
      <c r="BG51" s="217">
        <f t="shared" si="26"/>
        <v>0</v>
      </c>
      <c r="BH51" s="491">
        <f t="shared" si="27"/>
        <v>246.40000000000003</v>
      </c>
      <c r="BI51" s="103"/>
      <c r="BJ51" s="51">
        <f t="shared" si="28"/>
        <v>0</v>
      </c>
      <c r="BK51" s="491">
        <f t="shared" si="29"/>
        <v>257.59999999999997</v>
      </c>
      <c r="BL51" s="103"/>
      <c r="BM51" s="217">
        <f t="shared" si="30"/>
        <v>0</v>
      </c>
      <c r="BN51" s="491">
        <f t="shared" si="31"/>
        <v>268.8</v>
      </c>
      <c r="BO51" s="392">
        <f t="shared" si="32"/>
        <v>0</v>
      </c>
      <c r="BP51" s="217">
        <f t="shared" si="33"/>
        <v>0</v>
      </c>
      <c r="BQ51" s="51">
        <f t="shared" si="34"/>
        <v>0</v>
      </c>
      <c r="BR51" s="77">
        <v>2522</v>
      </c>
    </row>
    <row r="52" spans="1:70" ht="17" x14ac:dyDescent="0.2">
      <c r="A52" s="127"/>
      <c r="B52" s="127"/>
      <c r="C52" s="292" t="s">
        <v>1086</v>
      </c>
      <c r="D52" s="127"/>
      <c r="E52" s="235"/>
      <c r="F52" s="127"/>
      <c r="G52" s="127"/>
      <c r="H52" s="127"/>
      <c r="I52" s="127"/>
      <c r="J52" s="127"/>
      <c r="K52" s="127"/>
      <c r="L52" s="127"/>
      <c r="M52" s="127"/>
      <c r="N52" s="127"/>
      <c r="O52" s="235"/>
      <c r="P52" s="235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236"/>
      <c r="AC52" s="236"/>
      <c r="AD52" s="127"/>
      <c r="AE52" s="127"/>
      <c r="AF52" s="127"/>
      <c r="AG52" s="127"/>
      <c r="AH52" s="127"/>
      <c r="AI52" s="127"/>
      <c r="AJ52" s="235"/>
      <c r="AK52" s="127"/>
      <c r="AL52" s="127"/>
      <c r="AM52" s="127"/>
      <c r="AN52" s="235"/>
      <c r="AO52" s="235"/>
      <c r="AP52" s="235"/>
      <c r="AQ52" s="127"/>
      <c r="AR52" s="127"/>
      <c r="AS52" s="235"/>
      <c r="AT52" s="235"/>
      <c r="AU52" s="235"/>
      <c r="AV52" s="235"/>
      <c r="AW52" s="235"/>
      <c r="AX52" s="236"/>
      <c r="AY52" s="236"/>
      <c r="AZ52" s="236"/>
      <c r="BA52" s="236"/>
      <c r="BB52" s="236"/>
      <c r="BC52" s="235"/>
      <c r="BD52" s="235"/>
      <c r="BE52" s="235"/>
      <c r="BF52" s="236"/>
      <c r="BG52" s="235"/>
      <c r="BH52" s="236"/>
      <c r="BI52" s="235"/>
      <c r="BJ52" s="235"/>
      <c r="BK52" s="235"/>
      <c r="BL52" s="235"/>
      <c r="BM52" s="235"/>
      <c r="BN52" s="235"/>
      <c r="BO52" s="235"/>
      <c r="BP52" s="235"/>
      <c r="BQ52" s="127"/>
      <c r="BR52" s="128"/>
    </row>
    <row r="53" spans="1:70" ht="12.75" customHeight="1" x14ac:dyDescent="0.15">
      <c r="A53" s="51" t="str">
        <f t="shared" ref="A53:A60" si="35">"LA3"&amp;REPT(0,4-LEN(BR53))&amp;BR53</f>
        <v>LA32508</v>
      </c>
      <c r="B53" s="306" t="s">
        <v>1086</v>
      </c>
      <c r="C53" s="306" t="s">
        <v>1087</v>
      </c>
      <c r="D53" s="270" t="s">
        <v>470</v>
      </c>
      <c r="E53" s="396"/>
      <c r="F53" s="129" t="s">
        <v>56</v>
      </c>
      <c r="G53" s="129" t="s">
        <v>72</v>
      </c>
      <c r="H53" s="55" t="s">
        <v>70</v>
      </c>
      <c r="I53" s="230" t="s">
        <v>1054</v>
      </c>
      <c r="J53" s="590" t="s">
        <v>1056</v>
      </c>
      <c r="K53" s="590" t="s">
        <v>1053</v>
      </c>
      <c r="L53" s="230" t="s">
        <v>1055</v>
      </c>
      <c r="M53" s="55">
        <v>2.9256684000000002</v>
      </c>
      <c r="N53" s="130">
        <v>10</v>
      </c>
      <c r="O53" s="239"/>
      <c r="P53" s="239"/>
      <c r="Q53" s="56"/>
      <c r="R53" s="57"/>
      <c r="S53" s="58"/>
      <c r="T53" s="59"/>
      <c r="U53" s="60"/>
      <c r="V53" s="61"/>
      <c r="W53" s="62"/>
      <c r="X53" s="63"/>
      <c r="Y53" s="64"/>
      <c r="Z53" s="65"/>
      <c r="AA53" s="66"/>
      <c r="AB53" s="103"/>
      <c r="AC53" s="103"/>
      <c r="AD53" s="67">
        <f t="shared" si="2"/>
        <v>0</v>
      </c>
      <c r="AE53" s="68">
        <f t="shared" ref="AE53:AE60" si="36">N53*AD53</f>
        <v>0</v>
      </c>
      <c r="AF53" s="69"/>
      <c r="AG53" s="69"/>
      <c r="AH53" s="70"/>
      <c r="AI53" s="159"/>
      <c r="AJ53" s="69"/>
      <c r="AK53" s="69"/>
      <c r="AL53" s="495"/>
      <c r="AM53" s="489"/>
      <c r="AN53" s="69">
        <v>344</v>
      </c>
      <c r="AO53" s="70"/>
      <c r="AP53" s="70"/>
      <c r="AQ53" s="70"/>
      <c r="AR53" s="69">
        <v>279</v>
      </c>
      <c r="AS53" s="69"/>
      <c r="AT53" s="493"/>
      <c r="AU53" s="494"/>
      <c r="AV53" s="490">
        <f t="shared" ref="AV53:AV60" si="37">IF(OrderFormType="Wholesale",CEILING(AR53*ExchRate,ExchRateRoundUpTo),CEILING(AN53*ExchRate,ExchRateRoundUpTo)/1.22)</f>
        <v>279</v>
      </c>
      <c r="AW53" s="490">
        <f t="shared" ref="AW53:AW60" si="38">AV53*(1+AO53+AP53)</f>
        <v>279</v>
      </c>
      <c r="AX53" s="71"/>
      <c r="AY53" s="72"/>
      <c r="AZ53" s="73"/>
      <c r="BA53" s="74"/>
      <c r="BB53" s="75"/>
      <c r="BC53" s="52">
        <f t="shared" ref="BC53:BC60" si="39">SUM(AX53:BB53)</f>
        <v>0</v>
      </c>
      <c r="BD53" s="51">
        <f t="shared" ref="BD53:BD60" si="40">N53*BC53</f>
        <v>0</v>
      </c>
      <c r="BE53" s="491">
        <f t="shared" ref="BE53:BE60" si="41">AV53*(1+AO53+AP53)</f>
        <v>279</v>
      </c>
      <c r="BF53" s="395"/>
      <c r="BG53" s="217">
        <f t="shared" ref="BG53:BG60" si="42">$N53*BF53</f>
        <v>0</v>
      </c>
      <c r="BH53" s="491">
        <f t="shared" ref="BH53:BH60" si="43">$AV53*(1.1+$AO53+$AP53)</f>
        <v>306.90000000000003</v>
      </c>
      <c r="BI53" s="103"/>
      <c r="BJ53" s="51">
        <f t="shared" ref="BJ53:BJ60" si="44">N53*BI53</f>
        <v>0</v>
      </c>
      <c r="BK53" s="491">
        <f t="shared" ref="BK53:BK60" si="45">AV53*(1.15+AO53+AP53)</f>
        <v>320.84999999999997</v>
      </c>
      <c r="BL53" s="103"/>
      <c r="BM53" s="217">
        <f t="shared" ref="BM53:BM60" si="46">N53*BL53</f>
        <v>0</v>
      </c>
      <c r="BN53" s="491">
        <f t="shared" ref="BN53:BN60" si="47">AV53*(1.2+AO53+AP53)</f>
        <v>334.8</v>
      </c>
      <c r="BO53" s="392">
        <f t="shared" ref="BO53:BO60" si="48">(AD53*AW53)+(BC53*BE53)+(BF53*BH53)+(BI53*BK53)+(BL53*BN53)</f>
        <v>0</v>
      </c>
      <c r="BP53" s="217">
        <f t="shared" ref="BP53:BP60" si="49">AD53+BC53+BF53+BI53+BL53</f>
        <v>0</v>
      </c>
      <c r="BQ53" s="51">
        <f t="shared" ref="BQ53:BQ60" si="50">N53*BP53</f>
        <v>0</v>
      </c>
      <c r="BR53" s="77">
        <v>2508</v>
      </c>
    </row>
    <row r="54" spans="1:70" ht="12.75" customHeight="1" x14ac:dyDescent="0.15">
      <c r="A54" s="51" t="str">
        <f t="shared" si="35"/>
        <v>LA32509</v>
      </c>
      <c r="B54" s="306" t="s">
        <v>1086</v>
      </c>
      <c r="C54" s="306" t="s">
        <v>1088</v>
      </c>
      <c r="D54" s="270" t="s">
        <v>470</v>
      </c>
      <c r="E54" s="396"/>
      <c r="F54" s="129" t="s">
        <v>56</v>
      </c>
      <c r="G54" s="129" t="s">
        <v>72</v>
      </c>
      <c r="H54" s="55" t="s">
        <v>70</v>
      </c>
      <c r="I54" s="230" t="s">
        <v>1054</v>
      </c>
      <c r="J54" s="590" t="s">
        <v>1056</v>
      </c>
      <c r="K54" s="590" t="s">
        <v>1053</v>
      </c>
      <c r="L54" s="230" t="s">
        <v>1055</v>
      </c>
      <c r="M54" s="55">
        <v>3.2658624000000001</v>
      </c>
      <c r="N54" s="130">
        <v>10</v>
      </c>
      <c r="O54" s="239"/>
      <c r="P54" s="239"/>
      <c r="Q54" s="56"/>
      <c r="R54" s="57"/>
      <c r="S54" s="58"/>
      <c r="T54" s="59"/>
      <c r="U54" s="60"/>
      <c r="V54" s="61"/>
      <c r="W54" s="62"/>
      <c r="X54" s="63"/>
      <c r="Y54" s="64"/>
      <c r="Z54" s="65"/>
      <c r="AA54" s="66"/>
      <c r="AB54" s="103"/>
      <c r="AC54" s="103"/>
      <c r="AD54" s="67">
        <f t="shared" si="2"/>
        <v>0</v>
      </c>
      <c r="AE54" s="68">
        <f t="shared" si="36"/>
        <v>0</v>
      </c>
      <c r="AF54" s="69"/>
      <c r="AG54" s="69"/>
      <c r="AH54" s="70"/>
      <c r="AI54" s="159"/>
      <c r="AJ54" s="69"/>
      <c r="AK54" s="69"/>
      <c r="AL54" s="495"/>
      <c r="AM54" s="489"/>
      <c r="AN54" s="69">
        <v>364</v>
      </c>
      <c r="AO54" s="70"/>
      <c r="AP54" s="70"/>
      <c r="AQ54" s="70"/>
      <c r="AR54" s="69">
        <v>299</v>
      </c>
      <c r="AS54" s="69"/>
      <c r="AT54" s="493"/>
      <c r="AU54" s="494"/>
      <c r="AV54" s="490">
        <f t="shared" si="37"/>
        <v>299</v>
      </c>
      <c r="AW54" s="490">
        <f t="shared" si="38"/>
        <v>299</v>
      </c>
      <c r="AX54" s="71"/>
      <c r="AY54" s="72"/>
      <c r="AZ54" s="73"/>
      <c r="BA54" s="74"/>
      <c r="BB54" s="75"/>
      <c r="BC54" s="52">
        <f t="shared" si="39"/>
        <v>0</v>
      </c>
      <c r="BD54" s="51">
        <f t="shared" si="40"/>
        <v>0</v>
      </c>
      <c r="BE54" s="491">
        <f t="shared" si="41"/>
        <v>299</v>
      </c>
      <c r="BF54" s="395"/>
      <c r="BG54" s="217">
        <f t="shared" si="42"/>
        <v>0</v>
      </c>
      <c r="BH54" s="491">
        <f t="shared" si="43"/>
        <v>328.90000000000003</v>
      </c>
      <c r="BI54" s="103"/>
      <c r="BJ54" s="51">
        <f t="shared" si="44"/>
        <v>0</v>
      </c>
      <c r="BK54" s="491">
        <f t="shared" si="45"/>
        <v>343.84999999999997</v>
      </c>
      <c r="BL54" s="103"/>
      <c r="BM54" s="217">
        <f t="shared" si="46"/>
        <v>0</v>
      </c>
      <c r="BN54" s="491">
        <f t="shared" si="47"/>
        <v>358.8</v>
      </c>
      <c r="BO54" s="392">
        <f t="shared" si="48"/>
        <v>0</v>
      </c>
      <c r="BP54" s="217">
        <f t="shared" si="49"/>
        <v>0</v>
      </c>
      <c r="BQ54" s="51">
        <f t="shared" si="50"/>
        <v>0</v>
      </c>
      <c r="BR54" s="77">
        <v>2509</v>
      </c>
    </row>
    <row r="55" spans="1:70" ht="12.75" customHeight="1" x14ac:dyDescent="0.15">
      <c r="A55" s="51" t="str">
        <f t="shared" si="35"/>
        <v>LA32510</v>
      </c>
      <c r="B55" s="306" t="s">
        <v>1086</v>
      </c>
      <c r="C55" s="306" t="s">
        <v>1089</v>
      </c>
      <c r="D55" s="270" t="s">
        <v>470</v>
      </c>
      <c r="E55" s="396"/>
      <c r="F55" s="129" t="s">
        <v>56</v>
      </c>
      <c r="G55" s="129" t="s">
        <v>72</v>
      </c>
      <c r="H55" s="55" t="s">
        <v>70</v>
      </c>
      <c r="I55" s="230" t="s">
        <v>1054</v>
      </c>
      <c r="J55" s="590" t="s">
        <v>1056</v>
      </c>
      <c r="K55" s="590" t="s">
        <v>1053</v>
      </c>
      <c r="L55" s="230" t="s">
        <v>1055</v>
      </c>
      <c r="M55" s="55">
        <v>2.8803091999999997</v>
      </c>
      <c r="N55" s="130">
        <v>5</v>
      </c>
      <c r="O55" s="239"/>
      <c r="P55" s="239"/>
      <c r="Q55" s="56"/>
      <c r="R55" s="57"/>
      <c r="S55" s="58"/>
      <c r="T55" s="59"/>
      <c r="U55" s="60"/>
      <c r="V55" s="61"/>
      <c r="W55" s="62"/>
      <c r="X55" s="63"/>
      <c r="Y55" s="64"/>
      <c r="Z55" s="65"/>
      <c r="AA55" s="66"/>
      <c r="AB55" s="103"/>
      <c r="AC55" s="103"/>
      <c r="AD55" s="67">
        <f t="shared" si="2"/>
        <v>0</v>
      </c>
      <c r="AE55" s="68">
        <f t="shared" si="36"/>
        <v>0</v>
      </c>
      <c r="AF55" s="69"/>
      <c r="AG55" s="69"/>
      <c r="AH55" s="70"/>
      <c r="AI55" s="159"/>
      <c r="AJ55" s="69"/>
      <c r="AK55" s="69"/>
      <c r="AL55" s="495"/>
      <c r="AM55" s="489"/>
      <c r="AN55" s="69">
        <v>304</v>
      </c>
      <c r="AO55" s="70"/>
      <c r="AP55" s="70"/>
      <c r="AQ55" s="70"/>
      <c r="AR55" s="69">
        <v>249</v>
      </c>
      <c r="AS55" s="69"/>
      <c r="AT55" s="493"/>
      <c r="AU55" s="494"/>
      <c r="AV55" s="490">
        <f t="shared" si="37"/>
        <v>249</v>
      </c>
      <c r="AW55" s="490">
        <f t="shared" si="38"/>
        <v>249</v>
      </c>
      <c r="AX55" s="71"/>
      <c r="AY55" s="72"/>
      <c r="AZ55" s="73"/>
      <c r="BA55" s="74"/>
      <c r="BB55" s="75"/>
      <c r="BC55" s="52">
        <f t="shared" si="39"/>
        <v>0</v>
      </c>
      <c r="BD55" s="51">
        <f t="shared" si="40"/>
        <v>0</v>
      </c>
      <c r="BE55" s="491">
        <f t="shared" si="41"/>
        <v>249</v>
      </c>
      <c r="BF55" s="395"/>
      <c r="BG55" s="217">
        <f t="shared" si="42"/>
        <v>0</v>
      </c>
      <c r="BH55" s="491">
        <f t="shared" si="43"/>
        <v>273.90000000000003</v>
      </c>
      <c r="BI55" s="103"/>
      <c r="BJ55" s="51">
        <f t="shared" si="44"/>
        <v>0</v>
      </c>
      <c r="BK55" s="491">
        <f t="shared" si="45"/>
        <v>286.34999999999997</v>
      </c>
      <c r="BL55" s="103"/>
      <c r="BM55" s="217">
        <f t="shared" si="46"/>
        <v>0</v>
      </c>
      <c r="BN55" s="491">
        <f t="shared" si="47"/>
        <v>298.8</v>
      </c>
      <c r="BO55" s="392">
        <f t="shared" si="48"/>
        <v>0</v>
      </c>
      <c r="BP55" s="217">
        <f t="shared" si="49"/>
        <v>0</v>
      </c>
      <c r="BQ55" s="51">
        <f t="shared" si="50"/>
        <v>0</v>
      </c>
      <c r="BR55" s="77">
        <v>2510</v>
      </c>
    </row>
    <row r="56" spans="1:70" ht="12.75" customHeight="1" x14ac:dyDescent="0.15">
      <c r="A56" s="51" t="str">
        <f t="shared" si="35"/>
        <v>LA32511</v>
      </c>
      <c r="B56" s="306" t="s">
        <v>1086</v>
      </c>
      <c r="C56" s="306" t="s">
        <v>1090</v>
      </c>
      <c r="D56" s="270" t="s">
        <v>470</v>
      </c>
      <c r="E56" s="396"/>
      <c r="F56" s="129" t="s">
        <v>56</v>
      </c>
      <c r="G56" s="129" t="s">
        <v>72</v>
      </c>
      <c r="H56" s="55" t="s">
        <v>70</v>
      </c>
      <c r="I56" s="230" t="s">
        <v>1054</v>
      </c>
      <c r="J56" s="590" t="s">
        <v>1056</v>
      </c>
      <c r="K56" s="590" t="s">
        <v>1053</v>
      </c>
      <c r="L56" s="230" t="s">
        <v>1055</v>
      </c>
      <c r="M56" s="55">
        <v>2.4721000000000002</v>
      </c>
      <c r="N56" s="130">
        <v>5</v>
      </c>
      <c r="O56" s="239"/>
      <c r="P56" s="239"/>
      <c r="Q56" s="56"/>
      <c r="R56" s="57"/>
      <c r="S56" s="58"/>
      <c r="T56" s="59"/>
      <c r="U56" s="60"/>
      <c r="V56" s="61"/>
      <c r="W56" s="62"/>
      <c r="X56" s="63"/>
      <c r="Y56" s="64"/>
      <c r="Z56" s="65"/>
      <c r="AA56" s="66"/>
      <c r="AB56" s="103"/>
      <c r="AC56" s="103"/>
      <c r="AD56" s="67">
        <f t="shared" si="2"/>
        <v>0</v>
      </c>
      <c r="AE56" s="68">
        <f t="shared" si="36"/>
        <v>0</v>
      </c>
      <c r="AF56" s="69"/>
      <c r="AG56" s="69"/>
      <c r="AH56" s="70"/>
      <c r="AI56" s="159"/>
      <c r="AJ56" s="69"/>
      <c r="AK56" s="69"/>
      <c r="AL56" s="495"/>
      <c r="AM56" s="489"/>
      <c r="AN56" s="69">
        <v>309</v>
      </c>
      <c r="AO56" s="70"/>
      <c r="AP56" s="70"/>
      <c r="AQ56" s="70"/>
      <c r="AR56" s="69">
        <v>254</v>
      </c>
      <c r="AS56" s="69"/>
      <c r="AT56" s="493"/>
      <c r="AU56" s="494"/>
      <c r="AV56" s="490">
        <f t="shared" si="37"/>
        <v>254</v>
      </c>
      <c r="AW56" s="490">
        <f t="shared" si="38"/>
        <v>254</v>
      </c>
      <c r="AX56" s="71"/>
      <c r="AY56" s="72"/>
      <c r="AZ56" s="73"/>
      <c r="BA56" s="74"/>
      <c r="BB56" s="75"/>
      <c r="BC56" s="52">
        <f t="shared" si="39"/>
        <v>0</v>
      </c>
      <c r="BD56" s="51">
        <f t="shared" si="40"/>
        <v>0</v>
      </c>
      <c r="BE56" s="491">
        <f t="shared" si="41"/>
        <v>254</v>
      </c>
      <c r="BF56" s="395"/>
      <c r="BG56" s="217">
        <f t="shared" si="42"/>
        <v>0</v>
      </c>
      <c r="BH56" s="491">
        <f t="shared" si="43"/>
        <v>279.40000000000003</v>
      </c>
      <c r="BI56" s="103"/>
      <c r="BJ56" s="51">
        <f t="shared" si="44"/>
        <v>0</v>
      </c>
      <c r="BK56" s="491">
        <f t="shared" si="45"/>
        <v>292.09999999999997</v>
      </c>
      <c r="BL56" s="103"/>
      <c r="BM56" s="217">
        <f t="shared" si="46"/>
        <v>0</v>
      </c>
      <c r="BN56" s="491">
        <f t="shared" si="47"/>
        <v>304.8</v>
      </c>
      <c r="BO56" s="392">
        <f t="shared" si="48"/>
        <v>0</v>
      </c>
      <c r="BP56" s="217">
        <f t="shared" si="49"/>
        <v>0</v>
      </c>
      <c r="BQ56" s="51">
        <f t="shared" si="50"/>
        <v>0</v>
      </c>
      <c r="BR56" s="77">
        <v>2511</v>
      </c>
    </row>
    <row r="57" spans="1:70" ht="12.75" customHeight="1" x14ac:dyDescent="0.15">
      <c r="A57" s="51" t="str">
        <f t="shared" si="35"/>
        <v>LA32512</v>
      </c>
      <c r="B57" s="306" t="s">
        <v>1086</v>
      </c>
      <c r="C57" s="306" t="s">
        <v>1091</v>
      </c>
      <c r="D57" s="270" t="s">
        <v>470</v>
      </c>
      <c r="E57" s="396"/>
      <c r="F57" s="129" t="s">
        <v>56</v>
      </c>
      <c r="G57" s="129" t="s">
        <v>72</v>
      </c>
      <c r="H57" s="55" t="s">
        <v>70</v>
      </c>
      <c r="I57" s="230" t="s">
        <v>1054</v>
      </c>
      <c r="J57" s="590" t="s">
        <v>1056</v>
      </c>
      <c r="K57" s="590" t="s">
        <v>1053</v>
      </c>
      <c r="L57" s="230" t="s">
        <v>1055</v>
      </c>
      <c r="M57" s="55">
        <v>3.6741000000000001</v>
      </c>
      <c r="N57" s="130">
        <v>5</v>
      </c>
      <c r="O57" s="239"/>
      <c r="P57" s="239"/>
      <c r="Q57" s="56"/>
      <c r="R57" s="57"/>
      <c r="S57" s="58"/>
      <c r="T57" s="59"/>
      <c r="U57" s="60"/>
      <c r="V57" s="61"/>
      <c r="W57" s="62"/>
      <c r="X57" s="63"/>
      <c r="Y57" s="64"/>
      <c r="Z57" s="65"/>
      <c r="AA57" s="66"/>
      <c r="AB57" s="103"/>
      <c r="AC57" s="103"/>
      <c r="AD57" s="67">
        <f t="shared" si="2"/>
        <v>0</v>
      </c>
      <c r="AE57" s="68">
        <f t="shared" si="36"/>
        <v>0</v>
      </c>
      <c r="AF57" s="69"/>
      <c r="AG57" s="69"/>
      <c r="AH57" s="70"/>
      <c r="AI57" s="159"/>
      <c r="AJ57" s="69"/>
      <c r="AK57" s="69"/>
      <c r="AL57" s="495"/>
      <c r="AM57" s="489"/>
      <c r="AN57" s="69">
        <v>404</v>
      </c>
      <c r="AO57" s="70"/>
      <c r="AP57" s="70"/>
      <c r="AQ57" s="70"/>
      <c r="AR57" s="69">
        <v>329</v>
      </c>
      <c r="AS57" s="69"/>
      <c r="AT57" s="493"/>
      <c r="AU57" s="494"/>
      <c r="AV57" s="490">
        <f t="shared" si="37"/>
        <v>329</v>
      </c>
      <c r="AW57" s="490">
        <f t="shared" si="38"/>
        <v>329</v>
      </c>
      <c r="AX57" s="71"/>
      <c r="AY57" s="72"/>
      <c r="AZ57" s="73"/>
      <c r="BA57" s="74"/>
      <c r="BB57" s="75"/>
      <c r="BC57" s="52">
        <f t="shared" si="39"/>
        <v>0</v>
      </c>
      <c r="BD57" s="51">
        <f t="shared" si="40"/>
        <v>0</v>
      </c>
      <c r="BE57" s="491">
        <f t="shared" si="41"/>
        <v>329</v>
      </c>
      <c r="BF57" s="395"/>
      <c r="BG57" s="217">
        <f t="shared" si="42"/>
        <v>0</v>
      </c>
      <c r="BH57" s="491">
        <f t="shared" si="43"/>
        <v>361.90000000000003</v>
      </c>
      <c r="BI57" s="103"/>
      <c r="BJ57" s="51">
        <f t="shared" si="44"/>
        <v>0</v>
      </c>
      <c r="BK57" s="491">
        <f t="shared" si="45"/>
        <v>378.34999999999997</v>
      </c>
      <c r="BL57" s="103"/>
      <c r="BM57" s="217">
        <f t="shared" si="46"/>
        <v>0</v>
      </c>
      <c r="BN57" s="491">
        <f t="shared" si="47"/>
        <v>394.8</v>
      </c>
      <c r="BO57" s="392">
        <f t="shared" si="48"/>
        <v>0</v>
      </c>
      <c r="BP57" s="217">
        <f t="shared" si="49"/>
        <v>0</v>
      </c>
      <c r="BQ57" s="51">
        <f t="shared" si="50"/>
        <v>0</v>
      </c>
      <c r="BR57" s="77">
        <v>2512</v>
      </c>
    </row>
    <row r="58" spans="1:70" ht="12.75" customHeight="1" x14ac:dyDescent="0.15">
      <c r="A58" s="51" t="str">
        <f t="shared" si="35"/>
        <v>LA32513</v>
      </c>
      <c r="B58" s="306" t="s">
        <v>1086</v>
      </c>
      <c r="C58" s="306" t="s">
        <v>1092</v>
      </c>
      <c r="D58" s="270" t="s">
        <v>470</v>
      </c>
      <c r="E58" s="396"/>
      <c r="F58" s="129" t="s">
        <v>56</v>
      </c>
      <c r="G58" s="129" t="s">
        <v>72</v>
      </c>
      <c r="H58" s="55" t="s">
        <v>70</v>
      </c>
      <c r="I58" s="230" t="s">
        <v>1054</v>
      </c>
      <c r="J58" s="590" t="s">
        <v>1056</v>
      </c>
      <c r="K58" s="590" t="s">
        <v>1053</v>
      </c>
      <c r="L58" s="230" t="s">
        <v>1055</v>
      </c>
      <c r="M58" s="55">
        <v>3.7648000000000001</v>
      </c>
      <c r="N58" s="130">
        <v>5</v>
      </c>
      <c r="O58" s="239"/>
      <c r="P58" s="239"/>
      <c r="Q58" s="56"/>
      <c r="R58" s="57"/>
      <c r="S58" s="58"/>
      <c r="T58" s="59"/>
      <c r="U58" s="60"/>
      <c r="V58" s="61"/>
      <c r="W58" s="62"/>
      <c r="X58" s="63"/>
      <c r="Y58" s="64"/>
      <c r="Z58" s="65"/>
      <c r="AA58" s="66"/>
      <c r="AB58" s="103"/>
      <c r="AC58" s="103"/>
      <c r="AD58" s="67">
        <f t="shared" si="2"/>
        <v>0</v>
      </c>
      <c r="AE58" s="68">
        <f t="shared" si="36"/>
        <v>0</v>
      </c>
      <c r="AF58" s="69"/>
      <c r="AG58" s="69"/>
      <c r="AH58" s="70"/>
      <c r="AI58" s="159"/>
      <c r="AJ58" s="69"/>
      <c r="AK58" s="69"/>
      <c r="AL58" s="495"/>
      <c r="AM58" s="489"/>
      <c r="AN58" s="69">
        <v>439</v>
      </c>
      <c r="AO58" s="70"/>
      <c r="AP58" s="70"/>
      <c r="AQ58" s="70"/>
      <c r="AR58" s="69">
        <v>359</v>
      </c>
      <c r="AS58" s="69"/>
      <c r="AT58" s="493"/>
      <c r="AU58" s="494"/>
      <c r="AV58" s="490">
        <f t="shared" si="37"/>
        <v>359</v>
      </c>
      <c r="AW58" s="490">
        <f t="shared" si="38"/>
        <v>359</v>
      </c>
      <c r="AX58" s="71"/>
      <c r="AY58" s="72"/>
      <c r="AZ58" s="73"/>
      <c r="BA58" s="74"/>
      <c r="BB58" s="75"/>
      <c r="BC58" s="52">
        <f t="shared" si="39"/>
        <v>0</v>
      </c>
      <c r="BD58" s="51">
        <f t="shared" si="40"/>
        <v>0</v>
      </c>
      <c r="BE58" s="491">
        <f t="shared" si="41"/>
        <v>359</v>
      </c>
      <c r="BF58" s="395"/>
      <c r="BG58" s="217">
        <f t="shared" si="42"/>
        <v>0</v>
      </c>
      <c r="BH58" s="491">
        <f t="shared" si="43"/>
        <v>394.90000000000003</v>
      </c>
      <c r="BI58" s="103"/>
      <c r="BJ58" s="51">
        <f t="shared" si="44"/>
        <v>0</v>
      </c>
      <c r="BK58" s="491">
        <f t="shared" si="45"/>
        <v>412.84999999999997</v>
      </c>
      <c r="BL58" s="103"/>
      <c r="BM58" s="217">
        <f t="shared" si="46"/>
        <v>0</v>
      </c>
      <c r="BN58" s="491">
        <f t="shared" si="47"/>
        <v>430.8</v>
      </c>
      <c r="BO58" s="392">
        <f t="shared" si="48"/>
        <v>0</v>
      </c>
      <c r="BP58" s="217">
        <f t="shared" si="49"/>
        <v>0</v>
      </c>
      <c r="BQ58" s="51">
        <f t="shared" si="50"/>
        <v>0</v>
      </c>
      <c r="BR58" s="77">
        <v>2513</v>
      </c>
    </row>
    <row r="59" spans="1:70" ht="12.75" customHeight="1" x14ac:dyDescent="0.15">
      <c r="A59" s="51" t="str">
        <f t="shared" si="35"/>
        <v>LA32514</v>
      </c>
      <c r="B59" s="306" t="s">
        <v>1086</v>
      </c>
      <c r="C59" s="306" t="s">
        <v>1093</v>
      </c>
      <c r="D59" s="270" t="s">
        <v>470</v>
      </c>
      <c r="E59" s="396"/>
      <c r="F59" s="129" t="s">
        <v>314</v>
      </c>
      <c r="G59" s="129" t="s">
        <v>72</v>
      </c>
      <c r="H59" s="55" t="s">
        <v>70</v>
      </c>
      <c r="I59" s="230" t="s">
        <v>1054</v>
      </c>
      <c r="J59" s="590" t="s">
        <v>1056</v>
      </c>
      <c r="K59" s="590" t="s">
        <v>1053</v>
      </c>
      <c r="L59" s="230" t="s">
        <v>1055</v>
      </c>
      <c r="M59" s="55">
        <v>2.5173999999999999</v>
      </c>
      <c r="N59" s="130">
        <v>5</v>
      </c>
      <c r="O59" s="239"/>
      <c r="P59" s="239"/>
      <c r="Q59" s="56"/>
      <c r="R59" s="57"/>
      <c r="S59" s="58"/>
      <c r="T59" s="59"/>
      <c r="U59" s="60"/>
      <c r="V59" s="61"/>
      <c r="W59" s="62"/>
      <c r="X59" s="63"/>
      <c r="Y59" s="64"/>
      <c r="Z59" s="65"/>
      <c r="AA59" s="66"/>
      <c r="AB59" s="103"/>
      <c r="AC59" s="103"/>
      <c r="AD59" s="67">
        <f t="shared" si="2"/>
        <v>0</v>
      </c>
      <c r="AE59" s="68">
        <f t="shared" si="36"/>
        <v>0</v>
      </c>
      <c r="AF59" s="69"/>
      <c r="AG59" s="69"/>
      <c r="AH59" s="70"/>
      <c r="AI59" s="159"/>
      <c r="AJ59" s="69"/>
      <c r="AK59" s="69"/>
      <c r="AL59" s="495"/>
      <c r="AM59" s="489"/>
      <c r="AN59" s="69">
        <v>629</v>
      </c>
      <c r="AO59" s="70"/>
      <c r="AP59" s="70"/>
      <c r="AQ59" s="70"/>
      <c r="AR59" s="69">
        <v>514</v>
      </c>
      <c r="AS59" s="69"/>
      <c r="AT59" s="493"/>
      <c r="AU59" s="494"/>
      <c r="AV59" s="490">
        <f t="shared" si="37"/>
        <v>514</v>
      </c>
      <c r="AW59" s="490">
        <f t="shared" si="38"/>
        <v>514</v>
      </c>
      <c r="AX59" s="71"/>
      <c r="AY59" s="72"/>
      <c r="AZ59" s="73"/>
      <c r="BA59" s="74"/>
      <c r="BB59" s="75"/>
      <c r="BC59" s="52">
        <f t="shared" si="39"/>
        <v>0</v>
      </c>
      <c r="BD59" s="51">
        <f t="shared" si="40"/>
        <v>0</v>
      </c>
      <c r="BE59" s="491">
        <f t="shared" si="41"/>
        <v>514</v>
      </c>
      <c r="BF59" s="395"/>
      <c r="BG59" s="217">
        <f t="shared" si="42"/>
        <v>0</v>
      </c>
      <c r="BH59" s="491">
        <f t="shared" si="43"/>
        <v>565.40000000000009</v>
      </c>
      <c r="BI59" s="103"/>
      <c r="BJ59" s="51">
        <f t="shared" si="44"/>
        <v>0</v>
      </c>
      <c r="BK59" s="491">
        <f t="shared" si="45"/>
        <v>591.09999999999991</v>
      </c>
      <c r="BL59" s="103"/>
      <c r="BM59" s="217">
        <f t="shared" si="46"/>
        <v>0</v>
      </c>
      <c r="BN59" s="491">
        <f t="shared" si="47"/>
        <v>616.79999999999995</v>
      </c>
      <c r="BO59" s="392">
        <f t="shared" si="48"/>
        <v>0</v>
      </c>
      <c r="BP59" s="217">
        <f t="shared" si="49"/>
        <v>0</v>
      </c>
      <c r="BQ59" s="51">
        <f t="shared" si="50"/>
        <v>0</v>
      </c>
      <c r="BR59" s="77">
        <v>2514</v>
      </c>
    </row>
    <row r="60" spans="1:70" ht="12.75" customHeight="1" x14ac:dyDescent="0.15">
      <c r="A60" s="51" t="str">
        <f t="shared" si="35"/>
        <v>LA32549</v>
      </c>
      <c r="B60" s="306" t="s">
        <v>1086</v>
      </c>
      <c r="C60" s="306" t="s">
        <v>1094</v>
      </c>
      <c r="D60" s="270" t="s">
        <v>470</v>
      </c>
      <c r="E60" s="396"/>
      <c r="F60" s="129" t="s">
        <v>314</v>
      </c>
      <c r="G60" s="129" t="s">
        <v>72</v>
      </c>
      <c r="H60" s="55" t="s">
        <v>70</v>
      </c>
      <c r="I60" s="230" t="s">
        <v>1054</v>
      </c>
      <c r="J60" s="590" t="s">
        <v>1056</v>
      </c>
      <c r="K60" s="590" t="s">
        <v>1053</v>
      </c>
      <c r="L60" s="230" t="s">
        <v>1055</v>
      </c>
      <c r="M60" s="55">
        <v>2.7896000000000001</v>
      </c>
      <c r="N60" s="130">
        <v>5</v>
      </c>
      <c r="O60" s="239"/>
      <c r="P60" s="239"/>
      <c r="Q60" s="56"/>
      <c r="R60" s="57"/>
      <c r="S60" s="58"/>
      <c r="T60" s="59"/>
      <c r="U60" s="60"/>
      <c r="V60" s="61"/>
      <c r="W60" s="62"/>
      <c r="X60" s="63"/>
      <c r="Y60" s="64"/>
      <c r="Z60" s="65"/>
      <c r="AA60" s="66"/>
      <c r="AB60" s="103"/>
      <c r="AC60" s="103"/>
      <c r="AD60" s="67">
        <f t="shared" si="2"/>
        <v>0</v>
      </c>
      <c r="AE60" s="68">
        <f t="shared" si="36"/>
        <v>0</v>
      </c>
      <c r="AF60" s="69"/>
      <c r="AG60" s="69"/>
      <c r="AH60" s="70"/>
      <c r="AI60" s="159"/>
      <c r="AJ60" s="69"/>
      <c r="AK60" s="69"/>
      <c r="AL60" s="495"/>
      <c r="AM60" s="489"/>
      <c r="AN60" s="69">
        <v>719</v>
      </c>
      <c r="AO60" s="70"/>
      <c r="AP60" s="70"/>
      <c r="AQ60" s="70"/>
      <c r="AR60" s="69">
        <v>589</v>
      </c>
      <c r="AS60" s="69"/>
      <c r="AT60" s="493"/>
      <c r="AU60" s="494"/>
      <c r="AV60" s="490">
        <f t="shared" si="37"/>
        <v>589</v>
      </c>
      <c r="AW60" s="490">
        <f t="shared" si="38"/>
        <v>589</v>
      </c>
      <c r="AX60" s="71"/>
      <c r="AY60" s="72"/>
      <c r="AZ60" s="73"/>
      <c r="BA60" s="74"/>
      <c r="BB60" s="75"/>
      <c r="BC60" s="52">
        <f t="shared" si="39"/>
        <v>0</v>
      </c>
      <c r="BD60" s="51">
        <f t="shared" si="40"/>
        <v>0</v>
      </c>
      <c r="BE60" s="491">
        <f t="shared" si="41"/>
        <v>589</v>
      </c>
      <c r="BF60" s="395"/>
      <c r="BG60" s="217">
        <f t="shared" si="42"/>
        <v>0</v>
      </c>
      <c r="BH60" s="491">
        <f t="shared" si="43"/>
        <v>647.90000000000009</v>
      </c>
      <c r="BI60" s="103"/>
      <c r="BJ60" s="51">
        <f t="shared" si="44"/>
        <v>0</v>
      </c>
      <c r="BK60" s="491">
        <f t="shared" si="45"/>
        <v>677.34999999999991</v>
      </c>
      <c r="BL60" s="103"/>
      <c r="BM60" s="217">
        <f t="shared" si="46"/>
        <v>0</v>
      </c>
      <c r="BN60" s="491">
        <f t="shared" si="47"/>
        <v>706.8</v>
      </c>
      <c r="BO60" s="392">
        <f t="shared" si="48"/>
        <v>0</v>
      </c>
      <c r="BP60" s="217">
        <f t="shared" si="49"/>
        <v>0</v>
      </c>
      <c r="BQ60" s="51">
        <f t="shared" si="50"/>
        <v>0</v>
      </c>
      <c r="BR60" s="77">
        <v>2549</v>
      </c>
    </row>
    <row r="61" spans="1:70" ht="17" x14ac:dyDescent="0.2">
      <c r="A61" s="127"/>
      <c r="B61" s="127"/>
      <c r="C61" s="292" t="s">
        <v>688</v>
      </c>
      <c r="D61" s="127"/>
      <c r="E61" s="235"/>
      <c r="F61" s="127"/>
      <c r="G61" s="127"/>
      <c r="H61" s="127"/>
      <c r="I61" s="235"/>
      <c r="J61" s="235"/>
      <c r="K61" s="235"/>
      <c r="L61" s="235"/>
      <c r="M61" s="127"/>
      <c r="N61" s="127"/>
      <c r="O61" s="235"/>
      <c r="P61" s="235"/>
      <c r="Q61" s="190"/>
      <c r="R61" s="190"/>
      <c r="S61" s="190"/>
      <c r="T61" s="190"/>
      <c r="U61" s="190"/>
      <c r="V61" s="190"/>
      <c r="W61" s="127"/>
      <c r="X61" s="190"/>
      <c r="Y61" s="190"/>
      <c r="Z61" s="190"/>
      <c r="AA61" s="190"/>
      <c r="AB61" s="236"/>
      <c r="AC61" s="236"/>
      <c r="AD61" s="127"/>
      <c r="AE61" s="127"/>
      <c r="AF61" s="127"/>
      <c r="AG61" s="127"/>
      <c r="AH61" s="127"/>
      <c r="AI61" s="127"/>
      <c r="AJ61" s="235"/>
      <c r="AK61" s="127"/>
      <c r="AL61" s="127"/>
      <c r="AM61" s="127"/>
      <c r="AN61" s="127"/>
      <c r="AO61" s="235"/>
      <c r="AP61" s="235"/>
      <c r="AQ61" s="127"/>
      <c r="AR61" s="235"/>
      <c r="AS61" s="235"/>
      <c r="AT61" s="235"/>
      <c r="AU61" s="235"/>
      <c r="AV61" s="235"/>
      <c r="AW61" s="235"/>
      <c r="AX61" s="236"/>
      <c r="AY61" s="236"/>
      <c r="AZ61" s="236"/>
      <c r="BA61" s="236"/>
      <c r="BB61" s="236"/>
      <c r="BC61" s="235"/>
      <c r="BD61" s="235"/>
      <c r="BE61" s="235"/>
      <c r="BF61" s="236"/>
      <c r="BG61" s="235"/>
      <c r="BH61" s="236"/>
      <c r="BI61" s="235"/>
      <c r="BJ61" s="235"/>
      <c r="BK61" s="235"/>
      <c r="BL61" s="235"/>
      <c r="BM61" s="235"/>
      <c r="BN61" s="235"/>
      <c r="BO61" s="235"/>
      <c r="BP61" s="235"/>
      <c r="BQ61" s="127"/>
      <c r="BR61" s="128"/>
    </row>
    <row r="62" spans="1:70" ht="12.75" customHeight="1" x14ac:dyDescent="0.15">
      <c r="A62" s="51" t="str">
        <f>"LA3"&amp;REPT(0,4-LEN(BR62))&amp;BR62</f>
        <v>LA31869</v>
      </c>
      <c r="B62" s="270" t="s">
        <v>723</v>
      </c>
      <c r="C62" s="306" t="s">
        <v>716</v>
      </c>
      <c r="D62" s="270" t="s">
        <v>470</v>
      </c>
      <c r="E62" s="396"/>
      <c r="F62" s="55" t="s">
        <v>60</v>
      </c>
      <c r="G62" s="55" t="s">
        <v>89</v>
      </c>
      <c r="H62" s="55" t="s">
        <v>70</v>
      </c>
      <c r="I62" s="230" t="s">
        <v>1054</v>
      </c>
      <c r="J62" s="590" t="s">
        <v>1056</v>
      </c>
      <c r="K62" s="590" t="s">
        <v>1053</v>
      </c>
      <c r="L62" s="230" t="s">
        <v>1055</v>
      </c>
      <c r="M62" s="55">
        <v>1.49685</v>
      </c>
      <c r="N62" s="51">
        <v>5</v>
      </c>
      <c r="O62" s="217"/>
      <c r="P62" s="217"/>
      <c r="Q62" s="56"/>
      <c r="R62" s="57"/>
      <c r="S62" s="58"/>
      <c r="T62" s="59"/>
      <c r="U62" s="60"/>
      <c r="V62" s="61"/>
      <c r="W62" s="496"/>
      <c r="X62" s="63"/>
      <c r="Y62" s="64"/>
      <c r="Z62" s="65"/>
      <c r="AA62" s="287"/>
      <c r="AB62" s="514"/>
      <c r="AC62" s="305"/>
      <c r="AD62" s="67">
        <f t="shared" si="2"/>
        <v>0</v>
      </c>
      <c r="AE62" s="68">
        <f>N62*AD62</f>
        <v>0</v>
      </c>
      <c r="AF62" s="69"/>
      <c r="AG62" s="69"/>
      <c r="AH62" s="70"/>
      <c r="AI62" s="159"/>
      <c r="AJ62" s="159"/>
      <c r="AK62" s="159"/>
      <c r="AL62" s="495"/>
      <c r="AM62" s="489"/>
      <c r="AN62" s="69">
        <v>169</v>
      </c>
      <c r="AO62" s="70"/>
      <c r="AP62" s="70"/>
      <c r="AQ62" s="70"/>
      <c r="AR62" s="69">
        <v>139</v>
      </c>
      <c r="AS62" s="69"/>
      <c r="AT62" s="493"/>
      <c r="AU62" s="494"/>
      <c r="AV62" s="490">
        <f>IF(OrderFormType="Wholesale",CEILING(AR62*ExchRate,ExchRateRoundUpTo),CEILING(AN62*ExchRate,ExchRateRoundUpTo)/1.22)</f>
        <v>139</v>
      </c>
      <c r="AW62" s="490">
        <f>AV62*(1+AO62+AP62)</f>
        <v>139</v>
      </c>
      <c r="AX62" s="71"/>
      <c r="AY62" s="72"/>
      <c r="AZ62" s="512"/>
      <c r="BA62" s="513"/>
      <c r="BB62" s="75"/>
      <c r="BC62" s="52">
        <f>SUM(AX62:BB62)</f>
        <v>0</v>
      </c>
      <c r="BD62" s="51">
        <f>N62*BC62</f>
        <v>0</v>
      </c>
      <c r="BE62" s="491">
        <f>AV62*(1+AO62+AP62)</f>
        <v>139</v>
      </c>
      <c r="BF62" s="395"/>
      <c r="BG62" s="217">
        <f>$N62*BF62</f>
        <v>0</v>
      </c>
      <c r="BH62" s="491">
        <f>$AV62*(1.1+$AO62+$AP62)</f>
        <v>152.9</v>
      </c>
      <c r="BI62" s="395"/>
      <c r="BJ62" s="51">
        <f>N62*BI62</f>
        <v>0</v>
      </c>
      <c r="BK62" s="491">
        <f>AV62*(1.15+AO62+AP62)</f>
        <v>159.85</v>
      </c>
      <c r="BL62" s="395"/>
      <c r="BM62" s="217">
        <f>N62*BL62</f>
        <v>0</v>
      </c>
      <c r="BN62" s="491">
        <f>AV62*(1.2+AO62+AP62)</f>
        <v>166.79999999999998</v>
      </c>
      <c r="BO62" s="392">
        <f>(AD62*AW62)+(BC62*BE62)+(BF62*BH62)+(BI62*BK62)+(BL62*BN62)</f>
        <v>0</v>
      </c>
      <c r="BP62" s="217">
        <f>AD62+BC62+BF62+BI62+BL62</f>
        <v>0</v>
      </c>
      <c r="BQ62" s="51">
        <f>N62*BP62</f>
        <v>0</v>
      </c>
      <c r="BR62" s="77">
        <v>1869</v>
      </c>
    </row>
    <row r="63" spans="1:70" ht="12.75" customHeight="1" x14ac:dyDescent="0.15">
      <c r="A63" s="51" t="str">
        <f>"LA3"&amp;REPT(0,4-LEN(BR63))&amp;BR63</f>
        <v>LA31873</v>
      </c>
      <c r="B63" s="270" t="s">
        <v>724</v>
      </c>
      <c r="C63" s="306" t="s">
        <v>722</v>
      </c>
      <c r="D63" s="270" t="s">
        <v>470</v>
      </c>
      <c r="E63" s="396"/>
      <c r="F63" s="55" t="s">
        <v>60</v>
      </c>
      <c r="G63" s="55" t="s">
        <v>89</v>
      </c>
      <c r="H63" s="55" t="s">
        <v>70</v>
      </c>
      <c r="I63" s="230" t="s">
        <v>1054</v>
      </c>
      <c r="J63" s="590" t="s">
        <v>1056</v>
      </c>
      <c r="K63" s="590" t="s">
        <v>1053</v>
      </c>
      <c r="L63" s="230" t="s">
        <v>1055</v>
      </c>
      <c r="M63" s="55">
        <v>1.49685</v>
      </c>
      <c r="N63" s="51">
        <v>5</v>
      </c>
      <c r="O63" s="217"/>
      <c r="P63" s="217"/>
      <c r="Q63" s="56"/>
      <c r="R63" s="57"/>
      <c r="S63" s="58"/>
      <c r="T63" s="59"/>
      <c r="U63" s="60"/>
      <c r="V63" s="61"/>
      <c r="W63" s="496"/>
      <c r="X63" s="63"/>
      <c r="Y63" s="64"/>
      <c r="Z63" s="65"/>
      <c r="AA63" s="287"/>
      <c r="AB63" s="514"/>
      <c r="AC63" s="305"/>
      <c r="AD63" s="67">
        <f t="shared" si="2"/>
        <v>0</v>
      </c>
      <c r="AE63" s="68">
        <f>N63*AD63</f>
        <v>0</v>
      </c>
      <c r="AF63" s="69"/>
      <c r="AG63" s="69"/>
      <c r="AH63" s="70"/>
      <c r="AI63" s="159"/>
      <c r="AJ63" s="159"/>
      <c r="AK63" s="159"/>
      <c r="AL63" s="495"/>
      <c r="AM63" s="489"/>
      <c r="AN63" s="69">
        <v>184</v>
      </c>
      <c r="AO63" s="70"/>
      <c r="AP63" s="70"/>
      <c r="AQ63" s="70"/>
      <c r="AR63" s="69">
        <v>149</v>
      </c>
      <c r="AS63" s="69"/>
      <c r="AT63" s="493"/>
      <c r="AU63" s="494"/>
      <c r="AV63" s="490">
        <f>IF(OrderFormType="Wholesale",CEILING(AR63*ExchRate,ExchRateRoundUpTo),CEILING(AN63*ExchRate,ExchRateRoundUpTo)/1.22)</f>
        <v>149</v>
      </c>
      <c r="AW63" s="490">
        <f>AV63*(1+AO63+AP63)</f>
        <v>149</v>
      </c>
      <c r="AX63" s="71"/>
      <c r="AY63" s="72"/>
      <c r="AZ63" s="512"/>
      <c r="BA63" s="513"/>
      <c r="BB63" s="75"/>
      <c r="BC63" s="52">
        <f>SUM(AX63:BB63)</f>
        <v>0</v>
      </c>
      <c r="BD63" s="51">
        <f>N63*BC63</f>
        <v>0</v>
      </c>
      <c r="BE63" s="491">
        <f>AV63*(1+AO63+AP63)</f>
        <v>149</v>
      </c>
      <c r="BF63" s="395"/>
      <c r="BG63" s="217">
        <f>$N63*BF63</f>
        <v>0</v>
      </c>
      <c r="BH63" s="491">
        <f>$AV63*(1.1+$AO63+$AP63)</f>
        <v>163.9</v>
      </c>
      <c r="BI63" s="395"/>
      <c r="BJ63" s="51">
        <f>N63*BI63</f>
        <v>0</v>
      </c>
      <c r="BK63" s="491">
        <f>AV63*(1.15+AO63+AP63)</f>
        <v>171.35</v>
      </c>
      <c r="BL63" s="395"/>
      <c r="BM63" s="217">
        <f>N63*BL63</f>
        <v>0</v>
      </c>
      <c r="BN63" s="491">
        <f>AV63*(1.2+AO63+AP63)</f>
        <v>178.79999999999998</v>
      </c>
      <c r="BO63" s="392">
        <f>(AD63*AW63)+(BC63*BE63)+(BF63*BH63)+(BI63*BK63)+(BL63*BN63)</f>
        <v>0</v>
      </c>
      <c r="BP63" s="217">
        <f>AD63+BC63+BF63+BI63+BL63</f>
        <v>0</v>
      </c>
      <c r="BQ63" s="51">
        <f>N63*BP63</f>
        <v>0</v>
      </c>
      <c r="BR63" s="77">
        <v>1873</v>
      </c>
    </row>
    <row r="64" spans="1:70" ht="12.75" customHeight="1" x14ac:dyDescent="0.15">
      <c r="A64" s="51" t="str">
        <f>"LA3"&amp;REPT(0,4-LEN(BR64))&amp;BR64</f>
        <v>LA31203</v>
      </c>
      <c r="B64" s="273" t="s">
        <v>408</v>
      </c>
      <c r="C64" s="273" t="s">
        <v>467</v>
      </c>
      <c r="D64" s="270" t="s">
        <v>470</v>
      </c>
      <c r="E64" s="396"/>
      <c r="F64" s="129" t="s">
        <v>328</v>
      </c>
      <c r="G64" s="55" t="s">
        <v>95</v>
      </c>
      <c r="H64" s="55"/>
      <c r="I64" s="230" t="s">
        <v>1054</v>
      </c>
      <c r="J64" s="590" t="s">
        <v>1056</v>
      </c>
      <c r="K64" s="590" t="s">
        <v>1053</v>
      </c>
      <c r="L64" s="230" t="s">
        <v>1055</v>
      </c>
      <c r="M64" s="55">
        <v>2.7669000000000001</v>
      </c>
      <c r="N64" s="51">
        <v>1</v>
      </c>
      <c r="O64" s="217"/>
      <c r="P64" s="217"/>
      <c r="Q64" s="56"/>
      <c r="R64" s="57"/>
      <c r="S64" s="58"/>
      <c r="T64" s="59"/>
      <c r="U64" s="60"/>
      <c r="V64" s="61"/>
      <c r="W64" s="496"/>
      <c r="X64" s="63"/>
      <c r="Y64" s="64"/>
      <c r="Z64" s="65"/>
      <c r="AA64" s="287"/>
      <c r="AB64" s="514"/>
      <c r="AC64" s="305"/>
      <c r="AD64" s="67">
        <f t="shared" si="2"/>
        <v>0</v>
      </c>
      <c r="AE64" s="68">
        <f>N64*AD64</f>
        <v>0</v>
      </c>
      <c r="AF64" s="69"/>
      <c r="AG64" s="69"/>
      <c r="AH64" s="70"/>
      <c r="AI64" s="159"/>
      <c r="AJ64" s="159"/>
      <c r="AK64" s="159"/>
      <c r="AL64" s="495"/>
      <c r="AM64" s="489"/>
      <c r="AN64" s="69">
        <v>239</v>
      </c>
      <c r="AO64" s="70"/>
      <c r="AP64" s="70"/>
      <c r="AQ64" s="70"/>
      <c r="AR64" s="69">
        <v>194</v>
      </c>
      <c r="AS64" s="69"/>
      <c r="AT64" s="493"/>
      <c r="AU64" s="494"/>
      <c r="AV64" s="490">
        <f>IF(OrderFormType="Wholesale",CEILING(AR64*ExchRate,ExchRateRoundUpTo),CEILING(AN64*ExchRate,ExchRateRoundUpTo)/1.22)</f>
        <v>194</v>
      </c>
      <c r="AW64" s="490">
        <f>AV64*(1+AO64+AP64)</f>
        <v>194</v>
      </c>
      <c r="AX64" s="71"/>
      <c r="AY64" s="72"/>
      <c r="AZ64" s="512"/>
      <c r="BA64" s="513"/>
      <c r="BB64" s="75"/>
      <c r="BC64" s="52">
        <f>SUM(AX64:BB64)</f>
        <v>0</v>
      </c>
      <c r="BD64" s="51">
        <f>N64*BC64</f>
        <v>0</v>
      </c>
      <c r="BE64" s="491">
        <f>AV64*(1+AO64+AP64)</f>
        <v>194</v>
      </c>
      <c r="BF64" s="395"/>
      <c r="BG64" s="217">
        <f>$N64*BF64</f>
        <v>0</v>
      </c>
      <c r="BH64" s="491">
        <f>$AV64*(1.1+$AO64+$AP64)</f>
        <v>213.4</v>
      </c>
      <c r="BI64" s="395"/>
      <c r="BJ64" s="51">
        <f>N64*BI64</f>
        <v>0</v>
      </c>
      <c r="BK64" s="491">
        <f>AV64*(1.15+AO64+AP64)</f>
        <v>223.1</v>
      </c>
      <c r="BL64" s="395"/>
      <c r="BM64" s="217">
        <f>N64*BL64</f>
        <v>0</v>
      </c>
      <c r="BN64" s="491">
        <f>AV64*(1.2+AO64+AP64)</f>
        <v>232.79999999999998</v>
      </c>
      <c r="BO64" s="392">
        <f>(AD64*AW64)+(BC64*BE64)+(BF64*BH64)+(BI64*BK64)+(BL64*BN64)</f>
        <v>0</v>
      </c>
      <c r="BP64" s="217">
        <f>AD64+BC64+BF64+BI64+BL64</f>
        <v>0</v>
      </c>
      <c r="BQ64" s="51">
        <f>N64*BP64</f>
        <v>0</v>
      </c>
      <c r="BR64" s="77">
        <v>1203</v>
      </c>
    </row>
    <row r="65" spans="1:70" ht="12.75" customHeight="1" x14ac:dyDescent="0.15">
      <c r="A65" s="51" t="str">
        <f>"LA3"&amp;REPT(0,4-LEN(BR65))&amp;BR65</f>
        <v>LA31205</v>
      </c>
      <c r="B65" s="273" t="s">
        <v>408</v>
      </c>
      <c r="C65" s="273" t="s">
        <v>468</v>
      </c>
      <c r="D65" s="270" t="s">
        <v>470</v>
      </c>
      <c r="E65" s="396"/>
      <c r="F65" s="129" t="s">
        <v>328</v>
      </c>
      <c r="G65" s="55" t="s">
        <v>95</v>
      </c>
      <c r="H65" s="55"/>
      <c r="I65" s="230" t="s">
        <v>1054</v>
      </c>
      <c r="J65" s="590" t="s">
        <v>1056</v>
      </c>
      <c r="K65" s="590" t="s">
        <v>1053</v>
      </c>
      <c r="L65" s="230" t="s">
        <v>1055</v>
      </c>
      <c r="M65" s="55">
        <v>3.7875000000000001</v>
      </c>
      <c r="N65" s="51">
        <v>1</v>
      </c>
      <c r="O65" s="217"/>
      <c r="P65" s="217"/>
      <c r="Q65" s="56"/>
      <c r="R65" s="57"/>
      <c r="S65" s="58"/>
      <c r="T65" s="59"/>
      <c r="U65" s="60"/>
      <c r="V65" s="61"/>
      <c r="W65" s="496"/>
      <c r="X65" s="63"/>
      <c r="Y65" s="64"/>
      <c r="Z65" s="65"/>
      <c r="AA65" s="287"/>
      <c r="AB65" s="514"/>
      <c r="AC65" s="305"/>
      <c r="AD65" s="67">
        <f t="shared" si="2"/>
        <v>0</v>
      </c>
      <c r="AE65" s="68">
        <f>N65*AD65</f>
        <v>0</v>
      </c>
      <c r="AF65" s="69"/>
      <c r="AG65" s="69"/>
      <c r="AH65" s="70"/>
      <c r="AI65" s="159"/>
      <c r="AJ65" s="159"/>
      <c r="AK65" s="159"/>
      <c r="AL65" s="495"/>
      <c r="AM65" s="489"/>
      <c r="AN65" s="69">
        <v>304</v>
      </c>
      <c r="AO65" s="70"/>
      <c r="AP65" s="70"/>
      <c r="AQ65" s="70"/>
      <c r="AR65" s="69">
        <v>249</v>
      </c>
      <c r="AS65" s="69"/>
      <c r="AT65" s="493"/>
      <c r="AU65" s="494"/>
      <c r="AV65" s="490">
        <f>IF(OrderFormType="Wholesale",CEILING(AR65*ExchRate,ExchRateRoundUpTo),CEILING(AN65*ExchRate,ExchRateRoundUpTo)/1.22)</f>
        <v>249</v>
      </c>
      <c r="AW65" s="490">
        <f>AV65*(1+AO65+AP65)</f>
        <v>249</v>
      </c>
      <c r="AX65" s="71"/>
      <c r="AY65" s="72"/>
      <c r="AZ65" s="512"/>
      <c r="BA65" s="513"/>
      <c r="BB65" s="75"/>
      <c r="BC65" s="52">
        <f>SUM(AX65:BB65)</f>
        <v>0</v>
      </c>
      <c r="BD65" s="51">
        <f>N65*BC65</f>
        <v>0</v>
      </c>
      <c r="BE65" s="491">
        <f>AV65*(1+AO65+AP65)</f>
        <v>249</v>
      </c>
      <c r="BF65" s="395"/>
      <c r="BG65" s="217">
        <f>$N65*BF65</f>
        <v>0</v>
      </c>
      <c r="BH65" s="491">
        <f>$AV65*(1.1+$AO65+$AP65)</f>
        <v>273.90000000000003</v>
      </c>
      <c r="BI65" s="395"/>
      <c r="BJ65" s="51">
        <f>N65*BI65</f>
        <v>0</v>
      </c>
      <c r="BK65" s="491">
        <f>AV65*(1.15+AO65+AP65)</f>
        <v>286.34999999999997</v>
      </c>
      <c r="BL65" s="395"/>
      <c r="BM65" s="217">
        <f>N65*BL65</f>
        <v>0</v>
      </c>
      <c r="BN65" s="491">
        <f>AV65*(1.2+AO65+AP65)</f>
        <v>298.8</v>
      </c>
      <c r="BO65" s="392">
        <f>(AD65*AW65)+(BC65*BE65)+(BF65*BH65)+(BI65*BK65)+(BL65*BN65)</f>
        <v>0</v>
      </c>
      <c r="BP65" s="217">
        <f>AD65+BC65+BF65+BI65+BL65</f>
        <v>0</v>
      </c>
      <c r="BQ65" s="51">
        <f>N65*BP65</f>
        <v>0</v>
      </c>
      <c r="BR65" s="77">
        <v>1205</v>
      </c>
    </row>
    <row r="66" spans="1:70" ht="12.75" customHeight="1" x14ac:dyDescent="0.15">
      <c r="A66" s="51" t="str">
        <f>"LA3"&amp;REPT(0,4-LEN(BR66))&amp;BR66</f>
        <v>LA31206</v>
      </c>
      <c r="B66" s="273" t="s">
        <v>408</v>
      </c>
      <c r="C66" s="273" t="s">
        <v>469</v>
      </c>
      <c r="D66" s="270" t="s">
        <v>470</v>
      </c>
      <c r="E66" s="396"/>
      <c r="F66" s="129" t="s">
        <v>328</v>
      </c>
      <c r="G66" s="55" t="s">
        <v>95</v>
      </c>
      <c r="H66" s="55"/>
      <c r="I66" s="230" t="s">
        <v>1054</v>
      </c>
      <c r="J66" s="590" t="s">
        <v>1056</v>
      </c>
      <c r="K66" s="590" t="s">
        <v>1053</v>
      </c>
      <c r="L66" s="230" t="s">
        <v>1055</v>
      </c>
      <c r="M66" s="55">
        <v>1.9051</v>
      </c>
      <c r="N66" s="51">
        <v>1</v>
      </c>
      <c r="O66" s="217"/>
      <c r="P66" s="217"/>
      <c r="Q66" s="56"/>
      <c r="R66" s="57"/>
      <c r="S66" s="58"/>
      <c r="T66" s="59"/>
      <c r="U66" s="60"/>
      <c r="V66" s="61"/>
      <c r="W66" s="496"/>
      <c r="X66" s="63"/>
      <c r="Y66" s="64"/>
      <c r="Z66" s="65"/>
      <c r="AA66" s="287"/>
      <c r="AB66" s="514"/>
      <c r="AC66" s="305"/>
      <c r="AD66" s="67">
        <f t="shared" si="2"/>
        <v>0</v>
      </c>
      <c r="AE66" s="68">
        <f>N66*AD66</f>
        <v>0</v>
      </c>
      <c r="AF66" s="69"/>
      <c r="AG66" s="69"/>
      <c r="AH66" s="70"/>
      <c r="AI66" s="159"/>
      <c r="AJ66" s="159"/>
      <c r="AK66" s="159"/>
      <c r="AL66" s="495"/>
      <c r="AM66" s="489"/>
      <c r="AN66" s="69">
        <v>184</v>
      </c>
      <c r="AO66" s="70"/>
      <c r="AP66" s="70"/>
      <c r="AQ66" s="70"/>
      <c r="AR66" s="69">
        <v>149</v>
      </c>
      <c r="AS66" s="69"/>
      <c r="AT66" s="493"/>
      <c r="AU66" s="494"/>
      <c r="AV66" s="490">
        <f>IF(OrderFormType="Wholesale",CEILING(AR66*ExchRate,ExchRateRoundUpTo),CEILING(AN66*ExchRate,ExchRateRoundUpTo)/1.22)</f>
        <v>149</v>
      </c>
      <c r="AW66" s="490">
        <f>AV66*(1+AO66+AP66)</f>
        <v>149</v>
      </c>
      <c r="AX66" s="71"/>
      <c r="AY66" s="72"/>
      <c r="AZ66" s="512"/>
      <c r="BA66" s="513"/>
      <c r="BB66" s="75"/>
      <c r="BC66" s="52">
        <f>SUM(AX66:BB66)</f>
        <v>0</v>
      </c>
      <c r="BD66" s="51">
        <f>N66*BC66</f>
        <v>0</v>
      </c>
      <c r="BE66" s="491">
        <f>AV66*(1+AO66+AP66)</f>
        <v>149</v>
      </c>
      <c r="BF66" s="395"/>
      <c r="BG66" s="217">
        <f>$N66*BF66</f>
        <v>0</v>
      </c>
      <c r="BH66" s="491">
        <f>$AV66*(1.1+$AO66+$AP66)</f>
        <v>163.9</v>
      </c>
      <c r="BI66" s="395"/>
      <c r="BJ66" s="51">
        <f>N66*BI66</f>
        <v>0</v>
      </c>
      <c r="BK66" s="491">
        <f>AV66*(1.15+AO66+AP66)</f>
        <v>171.35</v>
      </c>
      <c r="BL66" s="395"/>
      <c r="BM66" s="217">
        <f>N66*BL66</f>
        <v>0</v>
      </c>
      <c r="BN66" s="491">
        <f>AV66*(1.2+AO66+AP66)</f>
        <v>178.79999999999998</v>
      </c>
      <c r="BO66" s="392">
        <f>(AD66*AW66)+(BC66*BE66)+(BF66*BH66)+(BI66*BK66)+(BL66*BN66)</f>
        <v>0</v>
      </c>
      <c r="BP66" s="217">
        <f>AD66+BC66+BF66+BI66+BL66</f>
        <v>0</v>
      </c>
      <c r="BQ66" s="51">
        <f>N66*BP66</f>
        <v>0</v>
      </c>
      <c r="BR66" s="77">
        <v>1206</v>
      </c>
    </row>
    <row r="67" spans="1:70" ht="17" x14ac:dyDescent="0.2">
      <c r="A67" s="127"/>
      <c r="B67" s="127"/>
      <c r="C67" s="292" t="s">
        <v>405</v>
      </c>
      <c r="D67" s="127"/>
      <c r="E67" s="235"/>
      <c r="F67" s="127"/>
      <c r="G67" s="127"/>
      <c r="H67" s="127"/>
      <c r="I67" s="127"/>
      <c r="J67" s="235"/>
      <c r="K67" s="235"/>
      <c r="L67" s="235"/>
      <c r="M67" s="235"/>
      <c r="N67" s="127"/>
      <c r="O67" s="235"/>
      <c r="P67" s="235"/>
      <c r="Q67" s="190"/>
      <c r="R67" s="190"/>
      <c r="S67" s="190"/>
      <c r="T67" s="190"/>
      <c r="U67" s="190"/>
      <c r="V67" s="190"/>
      <c r="W67" s="127"/>
      <c r="X67" s="190"/>
      <c r="Y67" s="190"/>
      <c r="Z67" s="190"/>
      <c r="AA67" s="127"/>
      <c r="AB67" s="236"/>
      <c r="AC67" s="236"/>
      <c r="AD67" s="127"/>
      <c r="AE67" s="127"/>
      <c r="AF67" s="127"/>
      <c r="AG67" s="127"/>
      <c r="AH67" s="127"/>
      <c r="AI67" s="127"/>
      <c r="AJ67" s="235"/>
      <c r="AK67" s="127"/>
      <c r="AL67" s="127"/>
      <c r="AM67" s="264"/>
      <c r="AN67" s="127"/>
      <c r="AO67" s="235"/>
      <c r="AP67" s="235"/>
      <c r="AQ67" s="127"/>
      <c r="AR67" s="235"/>
      <c r="AS67" s="235"/>
      <c r="AT67" s="235"/>
      <c r="AU67" s="235"/>
      <c r="AV67" s="235"/>
      <c r="AW67" s="235"/>
      <c r="AX67" s="236"/>
      <c r="AY67" s="236"/>
      <c r="AZ67" s="235"/>
      <c r="BA67" s="235"/>
      <c r="BB67" s="236"/>
      <c r="BC67" s="235"/>
      <c r="BD67" s="235"/>
      <c r="BE67" s="235"/>
      <c r="BF67" s="235"/>
      <c r="BG67" s="235"/>
      <c r="BH67" s="235"/>
      <c r="BI67" s="235"/>
      <c r="BJ67" s="235"/>
      <c r="BK67" s="235"/>
      <c r="BL67" s="235"/>
      <c r="BM67" s="235"/>
      <c r="BN67" s="235"/>
      <c r="BO67" s="235"/>
      <c r="BP67" s="235"/>
      <c r="BQ67" s="127"/>
      <c r="BR67" s="128"/>
    </row>
    <row r="68" spans="1:70" ht="12.75" customHeight="1" x14ac:dyDescent="0.15">
      <c r="A68" s="51" t="str">
        <f>"LA3"&amp;REPT(0,4-LEN(BR68))&amp;BR68</f>
        <v>LA31870</v>
      </c>
      <c r="B68" s="271" t="s">
        <v>405</v>
      </c>
      <c r="C68" s="306" t="s">
        <v>456</v>
      </c>
      <c r="D68" s="270" t="s">
        <v>470</v>
      </c>
      <c r="E68" s="396"/>
      <c r="F68" s="55" t="s">
        <v>60</v>
      </c>
      <c r="G68" s="55" t="s">
        <v>89</v>
      </c>
      <c r="H68" s="55" t="s">
        <v>70</v>
      </c>
      <c r="I68" s="230" t="s">
        <v>1054</v>
      </c>
      <c r="J68" s="230" t="s">
        <v>1056</v>
      </c>
      <c r="K68" s="579" t="s">
        <v>1053</v>
      </c>
      <c r="L68" s="230" t="s">
        <v>1055</v>
      </c>
      <c r="M68" s="55">
        <v>1.49685</v>
      </c>
      <c r="N68" s="51">
        <v>30</v>
      </c>
      <c r="O68" s="217"/>
      <c r="P68" s="217"/>
      <c r="Q68" s="56"/>
      <c r="R68" s="57"/>
      <c r="S68" s="58"/>
      <c r="T68" s="59"/>
      <c r="U68" s="60"/>
      <c r="V68" s="61"/>
      <c r="W68" s="496"/>
      <c r="X68" s="63"/>
      <c r="Y68" s="64"/>
      <c r="Z68" s="65"/>
      <c r="AA68" s="497"/>
      <c r="AB68" s="569"/>
      <c r="AC68" s="305"/>
      <c r="AD68" s="67">
        <f t="shared" si="2"/>
        <v>0</v>
      </c>
      <c r="AE68" s="68">
        <f>N68*AD68</f>
        <v>0</v>
      </c>
      <c r="AF68" s="69"/>
      <c r="AG68" s="69"/>
      <c r="AH68" s="70"/>
      <c r="AI68" s="159"/>
      <c r="AJ68" s="159"/>
      <c r="AK68" s="159"/>
      <c r="AL68" s="495"/>
      <c r="AM68" s="489"/>
      <c r="AN68" s="69">
        <v>299</v>
      </c>
      <c r="AO68" s="70"/>
      <c r="AP68" s="70"/>
      <c r="AQ68" s="70"/>
      <c r="AR68" s="69">
        <v>244</v>
      </c>
      <c r="AS68" s="69"/>
      <c r="AT68" s="493"/>
      <c r="AU68" s="494"/>
      <c r="AV68" s="490">
        <f>IF(OrderFormType="Wholesale",CEILING(AR68*ExchRate,ExchRateRoundUpTo),CEILING(AN68*ExchRate,ExchRateRoundUpTo)/1.22)</f>
        <v>244</v>
      </c>
      <c r="AW68" s="490">
        <f>AV68*(1+AO68+AP68)</f>
        <v>244</v>
      </c>
      <c r="AX68" s="71"/>
      <c r="AY68" s="72"/>
      <c r="AZ68" s="512"/>
      <c r="BA68" s="513"/>
      <c r="BB68" s="75"/>
      <c r="BC68" s="52">
        <f>SUM(AX68:BB68)</f>
        <v>0</v>
      </c>
      <c r="BD68" s="51">
        <f>N68*BC68</f>
        <v>0</v>
      </c>
      <c r="BE68" s="491">
        <f>AV68*(1+AO68+AP68)</f>
        <v>244</v>
      </c>
      <c r="BF68" s="395"/>
      <c r="BG68" s="217">
        <f>$N68*BF68</f>
        <v>0</v>
      </c>
      <c r="BH68" s="491">
        <f>$AV68*(1.1+$AO68+$AP68)</f>
        <v>268.40000000000003</v>
      </c>
      <c r="BI68" s="395"/>
      <c r="BJ68" s="51">
        <f>N68*BI68</f>
        <v>0</v>
      </c>
      <c r="BK68" s="491">
        <f>AV68*(1.15+AO68+AP68)</f>
        <v>280.59999999999997</v>
      </c>
      <c r="BL68" s="395"/>
      <c r="BM68" s="217">
        <f>N68*BL68</f>
        <v>0</v>
      </c>
      <c r="BN68" s="491">
        <f>AV68*(1.2+AO68+AP68)</f>
        <v>292.8</v>
      </c>
      <c r="BO68" s="392">
        <f>(AD68*AW68)+(BC68*BE68)+(BF68*BH68)+(BI68*BK68)+(BL68*BN68)</f>
        <v>0</v>
      </c>
      <c r="BP68" s="217">
        <f>AD68+BC68+BF68+BI68+BL68</f>
        <v>0</v>
      </c>
      <c r="BQ68" s="51">
        <f>N68*BP68</f>
        <v>0</v>
      </c>
      <c r="BR68" s="77">
        <v>1870</v>
      </c>
    </row>
    <row r="69" spans="1:70" ht="12.75" customHeight="1" x14ac:dyDescent="0.15">
      <c r="A69" s="51" t="str">
        <f>"LA3"&amp;REPT(0,4-LEN(BR69))&amp;BR69</f>
        <v>LA31871</v>
      </c>
      <c r="B69" s="271" t="s">
        <v>405</v>
      </c>
      <c r="C69" s="306" t="s">
        <v>457</v>
      </c>
      <c r="D69" s="270" t="s">
        <v>470</v>
      </c>
      <c r="E69" s="396"/>
      <c r="F69" s="55" t="s">
        <v>60</v>
      </c>
      <c r="G69" s="55" t="s">
        <v>89</v>
      </c>
      <c r="H69" s="55" t="s">
        <v>75</v>
      </c>
      <c r="I69" s="230" t="s">
        <v>1054</v>
      </c>
      <c r="J69" s="230" t="s">
        <v>1056</v>
      </c>
      <c r="K69" s="579" t="s">
        <v>1053</v>
      </c>
      <c r="L69" s="230" t="s">
        <v>1055</v>
      </c>
      <c r="M69" s="55">
        <v>1.2700499999999999</v>
      </c>
      <c r="N69" s="51">
        <v>40</v>
      </c>
      <c r="O69" s="217"/>
      <c r="P69" s="217"/>
      <c r="Q69" s="56"/>
      <c r="R69" s="57"/>
      <c r="S69" s="58"/>
      <c r="T69" s="59"/>
      <c r="U69" s="60"/>
      <c r="V69" s="61"/>
      <c r="W69" s="496"/>
      <c r="X69" s="63"/>
      <c r="Y69" s="64"/>
      <c r="Z69" s="65"/>
      <c r="AA69" s="497"/>
      <c r="AB69" s="569"/>
      <c r="AC69" s="305"/>
      <c r="AD69" s="67">
        <f t="shared" si="2"/>
        <v>0</v>
      </c>
      <c r="AE69" s="68">
        <f>N69*AD69</f>
        <v>0</v>
      </c>
      <c r="AF69" s="69"/>
      <c r="AG69" s="69"/>
      <c r="AH69" s="70"/>
      <c r="AI69" s="159"/>
      <c r="AJ69" s="159"/>
      <c r="AK69" s="159"/>
      <c r="AL69" s="495"/>
      <c r="AM69" s="489"/>
      <c r="AN69" s="69">
        <v>329</v>
      </c>
      <c r="AO69" s="70"/>
      <c r="AP69" s="70"/>
      <c r="AQ69" s="70"/>
      <c r="AR69" s="69">
        <v>269</v>
      </c>
      <c r="AS69" s="69"/>
      <c r="AT69" s="493"/>
      <c r="AU69" s="494"/>
      <c r="AV69" s="490">
        <f>IF(OrderFormType="Wholesale",CEILING(AR69*ExchRate,ExchRateRoundUpTo),CEILING(AN69*ExchRate,ExchRateRoundUpTo)/1.22)</f>
        <v>269</v>
      </c>
      <c r="AW69" s="490">
        <f>AV69*(1+AO69+AP69)</f>
        <v>269</v>
      </c>
      <c r="AX69" s="71"/>
      <c r="AY69" s="72"/>
      <c r="AZ69" s="512"/>
      <c r="BA69" s="513"/>
      <c r="BB69" s="75"/>
      <c r="BC69" s="52">
        <f>SUM(AX69:BB69)</f>
        <v>0</v>
      </c>
      <c r="BD69" s="51">
        <f>N69*BC69</f>
        <v>0</v>
      </c>
      <c r="BE69" s="491">
        <f>AV69*(1+AO69+AP69)</f>
        <v>269</v>
      </c>
      <c r="BF69" s="395"/>
      <c r="BG69" s="217">
        <f>$N69*BF69</f>
        <v>0</v>
      </c>
      <c r="BH69" s="491">
        <f>$AV69*(1.1+$AO69+$AP69)</f>
        <v>295.90000000000003</v>
      </c>
      <c r="BI69" s="395"/>
      <c r="BJ69" s="51">
        <f>N69*BI69</f>
        <v>0</v>
      </c>
      <c r="BK69" s="491">
        <f>AV69*(1.15+AO69+AP69)</f>
        <v>309.34999999999997</v>
      </c>
      <c r="BL69" s="395"/>
      <c r="BM69" s="217">
        <f>N69*BL69</f>
        <v>0</v>
      </c>
      <c r="BN69" s="491">
        <f>AV69*(1.2+AO69+AP69)</f>
        <v>322.8</v>
      </c>
      <c r="BO69" s="392">
        <f>(AD69*AW69)+(BC69*BE69)+(BF69*BH69)+(BI69*BK69)+(BL69*BN69)</f>
        <v>0</v>
      </c>
      <c r="BP69" s="217">
        <f>AD69+BC69+BF69+BI69+BL69</f>
        <v>0</v>
      </c>
      <c r="BQ69" s="51">
        <f>N69*BP69</f>
        <v>0</v>
      </c>
      <c r="BR69" s="77">
        <v>1871</v>
      </c>
    </row>
    <row r="70" spans="1:70" ht="12.75" customHeight="1" x14ac:dyDescent="0.15">
      <c r="A70" s="51" t="str">
        <f>"LA3"&amp;REPT(0,4-LEN(BR70))&amp;BR70</f>
        <v>LA31872</v>
      </c>
      <c r="B70" s="271" t="s">
        <v>405</v>
      </c>
      <c r="C70" s="306" t="s">
        <v>458</v>
      </c>
      <c r="D70" s="270" t="s">
        <v>470</v>
      </c>
      <c r="E70" s="396"/>
      <c r="F70" s="129" t="s">
        <v>358</v>
      </c>
      <c r="G70" s="55" t="s">
        <v>63</v>
      </c>
      <c r="H70" s="55" t="s">
        <v>91</v>
      </c>
      <c r="I70" s="230" t="s">
        <v>1054</v>
      </c>
      <c r="J70" s="230" t="s">
        <v>1056</v>
      </c>
      <c r="K70" s="579" t="s">
        <v>1053</v>
      </c>
      <c r="L70" s="230" t="s">
        <v>1055</v>
      </c>
      <c r="M70" s="55">
        <v>0.90710000000000002</v>
      </c>
      <c r="N70" s="51">
        <v>50</v>
      </c>
      <c r="O70" s="217"/>
      <c r="P70" s="217"/>
      <c r="Q70" s="56"/>
      <c r="R70" s="57"/>
      <c r="S70" s="58"/>
      <c r="T70" s="59"/>
      <c r="U70" s="60"/>
      <c r="V70" s="61"/>
      <c r="W70" s="496"/>
      <c r="X70" s="63"/>
      <c r="Y70" s="64"/>
      <c r="Z70" s="65"/>
      <c r="AA70" s="497"/>
      <c r="AB70" s="569"/>
      <c r="AC70" s="305"/>
      <c r="AD70" s="67">
        <f t="shared" si="2"/>
        <v>0</v>
      </c>
      <c r="AE70" s="68">
        <f>N70*AD70</f>
        <v>0</v>
      </c>
      <c r="AF70" s="69"/>
      <c r="AG70" s="69"/>
      <c r="AH70" s="70"/>
      <c r="AI70" s="159"/>
      <c r="AJ70" s="159"/>
      <c r="AK70" s="159"/>
      <c r="AL70" s="495"/>
      <c r="AM70" s="489"/>
      <c r="AN70" s="69">
        <v>324</v>
      </c>
      <c r="AO70" s="70"/>
      <c r="AP70" s="70"/>
      <c r="AQ70" s="70"/>
      <c r="AR70" s="69">
        <v>264</v>
      </c>
      <c r="AS70" s="69"/>
      <c r="AT70" s="493"/>
      <c r="AU70" s="494"/>
      <c r="AV70" s="490">
        <f>IF(OrderFormType="Wholesale",CEILING(AR70*ExchRate,ExchRateRoundUpTo),CEILING(AN70*ExchRate,ExchRateRoundUpTo)/1.22)</f>
        <v>264</v>
      </c>
      <c r="AW70" s="490">
        <f>AV70*(1+AO70+AP70)</f>
        <v>264</v>
      </c>
      <c r="AX70" s="71"/>
      <c r="AY70" s="72"/>
      <c r="AZ70" s="512"/>
      <c r="BA70" s="513"/>
      <c r="BB70" s="75"/>
      <c r="BC70" s="52">
        <f>SUM(AX70:BB70)</f>
        <v>0</v>
      </c>
      <c r="BD70" s="51">
        <f>N70*BC70</f>
        <v>0</v>
      </c>
      <c r="BE70" s="491">
        <f>AV70*(1+AO70+AP70)</f>
        <v>264</v>
      </c>
      <c r="BF70" s="395"/>
      <c r="BG70" s="217">
        <f>$N70*BF70</f>
        <v>0</v>
      </c>
      <c r="BH70" s="491">
        <f>$AV70*(1.1+$AO70+$AP70)</f>
        <v>290.40000000000003</v>
      </c>
      <c r="BI70" s="395"/>
      <c r="BJ70" s="51">
        <f>N70*BI70</f>
        <v>0</v>
      </c>
      <c r="BK70" s="491">
        <f>AV70*(1.15+AO70+AP70)</f>
        <v>303.59999999999997</v>
      </c>
      <c r="BL70" s="395"/>
      <c r="BM70" s="217">
        <f>N70*BL70</f>
        <v>0</v>
      </c>
      <c r="BN70" s="491">
        <f>AV70*(1.2+AO70+AP70)</f>
        <v>316.8</v>
      </c>
      <c r="BO70" s="392">
        <f>(AD70*AW70)+(BC70*BE70)+(BF70*BH70)+(BI70*BK70)+(BL70*BN70)</f>
        <v>0</v>
      </c>
      <c r="BP70" s="217">
        <f>AD70+BC70+BF70+BI70+BL70</f>
        <v>0</v>
      </c>
      <c r="BQ70" s="51">
        <f>N70*BP70</f>
        <v>0</v>
      </c>
      <c r="BR70" s="77">
        <v>1872</v>
      </c>
    </row>
    <row r="71" spans="1:70" ht="17" hidden="1" x14ac:dyDescent="0.2">
      <c r="A71" s="567"/>
      <c r="B71" s="139"/>
      <c r="C71" s="291" t="s">
        <v>879</v>
      </c>
      <c r="D71" s="139"/>
      <c r="E71" s="258"/>
      <c r="F71" s="140"/>
      <c r="G71" s="140"/>
      <c r="H71" s="140"/>
      <c r="I71" s="259"/>
      <c r="J71" s="259"/>
      <c r="K71" s="259"/>
      <c r="L71" s="259"/>
      <c r="M71" s="140"/>
      <c r="N71" s="141"/>
      <c r="O71" s="260"/>
      <c r="P71" s="260"/>
      <c r="Q71" s="142"/>
      <c r="R71" s="142"/>
      <c r="S71" s="142"/>
      <c r="T71" s="142"/>
      <c r="U71" s="143"/>
      <c r="V71" s="142"/>
      <c r="W71" s="142"/>
      <c r="X71" s="144"/>
      <c r="Y71" s="142"/>
      <c r="Z71" s="144"/>
      <c r="AA71" s="144"/>
      <c r="AB71" s="147"/>
      <c r="AC71" s="147"/>
      <c r="AD71" s="145"/>
      <c r="AE71" s="145"/>
      <c r="AF71" s="145"/>
      <c r="AG71" s="145"/>
      <c r="AH71" s="145"/>
      <c r="AI71" s="145"/>
      <c r="AJ71" s="264"/>
      <c r="AK71" s="264"/>
      <c r="AL71" s="264"/>
      <c r="AM71" s="264"/>
      <c r="AN71" s="145"/>
      <c r="AO71" s="264"/>
      <c r="AP71" s="264"/>
      <c r="AQ71" s="264"/>
      <c r="AR71" s="145"/>
      <c r="AS71" s="146"/>
      <c r="AT71" s="146"/>
      <c r="AU71" s="146"/>
      <c r="AV71" s="146"/>
      <c r="AW71" s="265"/>
      <c r="AX71" s="147"/>
      <c r="AY71" s="147"/>
      <c r="AZ71" s="147"/>
      <c r="BA71" s="148"/>
      <c r="BB71" s="147"/>
      <c r="BC71" s="149"/>
      <c r="BD71" s="149"/>
      <c r="BE71" s="150"/>
      <c r="BF71" s="147"/>
      <c r="BG71" s="149"/>
      <c r="BH71" s="150"/>
      <c r="BI71" s="526"/>
      <c r="BJ71" s="149"/>
      <c r="BK71" s="150"/>
      <c r="BL71" s="526"/>
      <c r="BM71" s="149"/>
      <c r="BN71" s="150"/>
      <c r="BO71" s="150"/>
      <c r="BP71" s="141"/>
      <c r="BQ71" s="141"/>
      <c r="BR71" s="568"/>
    </row>
    <row r="72" spans="1:70" ht="12.75" hidden="1" customHeight="1" x14ac:dyDescent="0.15">
      <c r="A72" s="217" t="str">
        <f>"HO4"&amp;REPT(0,4-LEN(BR72))&amp;BR72</f>
        <v>HO42496</v>
      </c>
      <c r="B72" s="253" t="s">
        <v>879</v>
      </c>
      <c r="C72" s="253" t="s">
        <v>894</v>
      </c>
      <c r="D72" s="253" t="s">
        <v>880</v>
      </c>
      <c r="E72" s="449"/>
      <c r="F72" s="219"/>
      <c r="G72" s="597" t="s">
        <v>1205</v>
      </c>
      <c r="H72" s="219"/>
      <c r="I72" s="230" t="s">
        <v>1073</v>
      </c>
      <c r="J72" s="269" t="s">
        <v>1052</v>
      </c>
      <c r="K72" s="579" t="s">
        <v>1053</v>
      </c>
      <c r="L72" s="269" t="s">
        <v>1067</v>
      </c>
      <c r="M72" s="219">
        <v>3.101</v>
      </c>
      <c r="N72" s="217">
        <v>1</v>
      </c>
      <c r="O72" s="217"/>
      <c r="P72" s="217"/>
      <c r="Q72" s="231"/>
      <c r="R72" s="202"/>
      <c r="S72" s="203"/>
      <c r="T72" s="204"/>
      <c r="U72" s="205"/>
      <c r="V72" s="206"/>
      <c r="W72" s="207"/>
      <c r="X72" s="208"/>
      <c r="Y72" s="209"/>
      <c r="Z72" s="210"/>
      <c r="AA72" s="211"/>
      <c r="AB72" s="248"/>
      <c r="AC72" s="248"/>
      <c r="AD72" s="67">
        <f t="shared" si="2"/>
        <v>0</v>
      </c>
      <c r="AE72" s="221">
        <f t="shared" ref="AE72" si="51">N72*AD72</f>
        <v>0</v>
      </c>
      <c r="AF72" s="69"/>
      <c r="AG72" s="69"/>
      <c r="AH72" s="70"/>
      <c r="AI72" s="69"/>
      <c r="AJ72" s="495"/>
      <c r="AK72" s="495"/>
      <c r="AL72" s="495"/>
      <c r="AM72" s="489"/>
      <c r="AN72" s="69">
        <v>489</v>
      </c>
      <c r="AO72" s="70"/>
      <c r="AP72" s="70"/>
      <c r="AQ72" s="70"/>
      <c r="AR72" s="69">
        <v>399</v>
      </c>
      <c r="AS72" s="69"/>
      <c r="AT72" s="489"/>
      <c r="AU72" s="490"/>
      <c r="AV72" s="490">
        <f t="shared" ref="AV72:AV81" si="52">IF(OrderFormType="Wholesale",CEILING(AR72*ExchRate,ExchRateRoundUpTo),CEILING(AN72*ExchRate,ExchRateRoundUpTo)/1.22)</f>
        <v>399</v>
      </c>
      <c r="AW72" s="490">
        <f t="shared" ref="AW72:AW81" si="53">AV72*(1+AO72+AP72)</f>
        <v>399</v>
      </c>
      <c r="AX72" s="240"/>
      <c r="AY72" s="241"/>
      <c r="AZ72" s="242"/>
      <c r="BA72" s="255"/>
      <c r="BB72" s="244"/>
      <c r="BC72" s="245">
        <f t="shared" ref="BC72:BC81" si="54">SUM(AX72:BB72)</f>
        <v>0</v>
      </c>
      <c r="BD72" s="217">
        <f t="shared" ref="BD72:BD81" si="55">N72*BC72</f>
        <v>0</v>
      </c>
      <c r="BE72" s="491">
        <f t="shared" ref="BE72:BE81" si="56">AV72*(1.05+AO72+AP72)</f>
        <v>418.95000000000005</v>
      </c>
      <c r="BF72" s="248"/>
      <c r="BG72" s="217">
        <f t="shared" ref="BG72:BG81" si="57">$N72*BF72</f>
        <v>0</v>
      </c>
      <c r="BH72" s="491">
        <f t="shared" ref="BH72:BH81" si="58">$AV72*(1.1+$AO72+$AP72)</f>
        <v>438.90000000000003</v>
      </c>
      <c r="BI72" s="395"/>
      <c r="BJ72" s="217">
        <f t="shared" ref="BJ72:BJ81" si="59">N72*BI72</f>
        <v>0</v>
      </c>
      <c r="BK72" s="491">
        <f t="shared" ref="BK72:BK81" si="60">AV72*(1.15+AO72+AP72)</f>
        <v>458.84999999999997</v>
      </c>
      <c r="BL72" s="395"/>
      <c r="BM72" s="217">
        <f t="shared" ref="BM72:BM81" si="61">N72*BL72</f>
        <v>0</v>
      </c>
      <c r="BN72" s="491">
        <f t="shared" ref="BN72:BN81" si="62">AV72*(1.2+AO72+AP72)</f>
        <v>478.79999999999995</v>
      </c>
      <c r="BO72" s="392">
        <f t="shared" ref="BO72:BO81" si="63">(AD72*AW72)+(BC72*BE72)+(BF72*BH72)+(BI72*BK72)+(BL72*BN72)</f>
        <v>0</v>
      </c>
      <c r="BP72" s="217">
        <f t="shared" ref="BP72:BP81" si="64">AD72+BC72+BF72+BI72+BL72</f>
        <v>0</v>
      </c>
      <c r="BQ72" s="217">
        <f t="shared" ref="BQ72:BQ81" si="65">N72*BP72</f>
        <v>0</v>
      </c>
      <c r="BR72" s="222">
        <v>2496</v>
      </c>
    </row>
    <row r="73" spans="1:70" ht="12.75" hidden="1" customHeight="1" x14ac:dyDescent="0.15">
      <c r="A73" s="217" t="str">
        <f t="shared" ref="A73:A81" si="66">"HO4"&amp;REPT(0,4-LEN(BR73))&amp;BR73</f>
        <v>HO42497</v>
      </c>
      <c r="B73" s="253" t="s">
        <v>879</v>
      </c>
      <c r="C73" s="253" t="s">
        <v>895</v>
      </c>
      <c r="D73" s="253" t="s">
        <v>880</v>
      </c>
      <c r="E73" s="449"/>
      <c r="F73" s="219"/>
      <c r="G73" s="597" t="s">
        <v>1206</v>
      </c>
      <c r="H73" s="219"/>
      <c r="I73" s="230" t="s">
        <v>1073</v>
      </c>
      <c r="J73" s="269" t="s">
        <v>1052</v>
      </c>
      <c r="K73" s="579" t="s">
        <v>1053</v>
      </c>
      <c r="L73" s="269" t="s">
        <v>1067</v>
      </c>
      <c r="M73" s="219">
        <v>2</v>
      </c>
      <c r="N73" s="217">
        <v>1</v>
      </c>
      <c r="O73" s="217"/>
      <c r="P73" s="217"/>
      <c r="Q73" s="231"/>
      <c r="R73" s="202"/>
      <c r="S73" s="203"/>
      <c r="T73" s="204"/>
      <c r="U73" s="205"/>
      <c r="V73" s="206"/>
      <c r="W73" s="207"/>
      <c r="X73" s="208"/>
      <c r="Y73" s="209"/>
      <c r="Z73" s="210"/>
      <c r="AA73" s="211"/>
      <c r="AB73" s="248"/>
      <c r="AC73" s="248"/>
      <c r="AD73" s="67">
        <f t="shared" ref="AD73:AD81" si="67">SUM(Q73:AC73)</f>
        <v>0</v>
      </c>
      <c r="AE73" s="221">
        <f t="shared" ref="AE73:AE81" si="68">N73*AD73</f>
        <v>0</v>
      </c>
      <c r="AF73" s="212"/>
      <c r="AG73" s="212"/>
      <c r="AH73" s="213"/>
      <c r="AI73" s="212"/>
      <c r="AJ73" s="69"/>
      <c r="AK73" s="495"/>
      <c r="AL73" s="495"/>
      <c r="AM73" s="489"/>
      <c r="AN73" s="69">
        <v>414</v>
      </c>
      <c r="AO73" s="70"/>
      <c r="AP73" s="70"/>
      <c r="AQ73" s="70"/>
      <c r="AR73" s="69">
        <v>339</v>
      </c>
      <c r="AS73" s="212"/>
      <c r="AT73" s="489"/>
      <c r="AU73" s="490"/>
      <c r="AV73" s="490">
        <f t="shared" si="52"/>
        <v>339</v>
      </c>
      <c r="AW73" s="490">
        <f t="shared" si="53"/>
        <v>339</v>
      </c>
      <c r="AX73" s="240"/>
      <c r="AY73" s="241"/>
      <c r="AZ73" s="242"/>
      <c r="BA73" s="255"/>
      <c r="BB73" s="244"/>
      <c r="BC73" s="245">
        <f t="shared" si="54"/>
        <v>0</v>
      </c>
      <c r="BD73" s="217">
        <f t="shared" si="55"/>
        <v>0</v>
      </c>
      <c r="BE73" s="491">
        <f t="shared" si="56"/>
        <v>355.95</v>
      </c>
      <c r="BF73" s="248"/>
      <c r="BG73" s="217">
        <f t="shared" si="57"/>
        <v>0</v>
      </c>
      <c r="BH73" s="491">
        <f t="shared" si="58"/>
        <v>372.90000000000003</v>
      </c>
      <c r="BI73" s="395"/>
      <c r="BJ73" s="217">
        <f t="shared" si="59"/>
        <v>0</v>
      </c>
      <c r="BK73" s="491">
        <f t="shared" si="60"/>
        <v>389.84999999999997</v>
      </c>
      <c r="BL73" s="395"/>
      <c r="BM73" s="217">
        <f t="shared" si="61"/>
        <v>0</v>
      </c>
      <c r="BN73" s="491">
        <f t="shared" si="62"/>
        <v>406.8</v>
      </c>
      <c r="BO73" s="392">
        <f t="shared" si="63"/>
        <v>0</v>
      </c>
      <c r="BP73" s="217">
        <f t="shared" si="64"/>
        <v>0</v>
      </c>
      <c r="BQ73" s="217">
        <f t="shared" si="65"/>
        <v>0</v>
      </c>
      <c r="BR73" s="222">
        <v>2497</v>
      </c>
    </row>
    <row r="74" spans="1:70" ht="12.75" hidden="1" customHeight="1" x14ac:dyDescent="0.15">
      <c r="A74" s="217" t="str">
        <f t="shared" si="66"/>
        <v>HO42498</v>
      </c>
      <c r="B74" s="253" t="s">
        <v>879</v>
      </c>
      <c r="C74" s="253" t="s">
        <v>896</v>
      </c>
      <c r="D74" s="253" t="s">
        <v>880</v>
      </c>
      <c r="E74" s="449"/>
      <c r="F74" s="219"/>
      <c r="G74" s="597" t="s">
        <v>1207</v>
      </c>
      <c r="H74" s="219"/>
      <c r="I74" s="230" t="s">
        <v>1073</v>
      </c>
      <c r="J74" s="269" t="s">
        <v>1052</v>
      </c>
      <c r="K74" s="579" t="s">
        <v>1053</v>
      </c>
      <c r="L74" s="269" t="s">
        <v>1067</v>
      </c>
      <c r="M74" s="219">
        <v>1.83</v>
      </c>
      <c r="N74" s="217">
        <v>1</v>
      </c>
      <c r="O74" s="217"/>
      <c r="P74" s="217"/>
      <c r="Q74" s="231"/>
      <c r="R74" s="202"/>
      <c r="S74" s="203"/>
      <c r="T74" s="204"/>
      <c r="U74" s="205"/>
      <c r="V74" s="206"/>
      <c r="W74" s="207"/>
      <c r="X74" s="208"/>
      <c r="Y74" s="209"/>
      <c r="Z74" s="210"/>
      <c r="AA74" s="211"/>
      <c r="AB74" s="248"/>
      <c r="AC74" s="248"/>
      <c r="AD74" s="67">
        <f t="shared" si="67"/>
        <v>0</v>
      </c>
      <c r="AE74" s="221">
        <f t="shared" si="68"/>
        <v>0</v>
      </c>
      <c r="AF74" s="212"/>
      <c r="AG74" s="212"/>
      <c r="AH74" s="213"/>
      <c r="AI74" s="212"/>
      <c r="AJ74" s="69"/>
      <c r="AK74" s="495"/>
      <c r="AL74" s="495"/>
      <c r="AM74" s="489"/>
      <c r="AN74" s="69">
        <v>389</v>
      </c>
      <c r="AO74" s="70"/>
      <c r="AP74" s="70"/>
      <c r="AQ74" s="70"/>
      <c r="AR74" s="69">
        <v>319</v>
      </c>
      <c r="AS74" s="212"/>
      <c r="AT74" s="489"/>
      <c r="AU74" s="490"/>
      <c r="AV74" s="490">
        <f t="shared" si="52"/>
        <v>319</v>
      </c>
      <c r="AW74" s="490">
        <f t="shared" si="53"/>
        <v>319</v>
      </c>
      <c r="AX74" s="240"/>
      <c r="AY74" s="241"/>
      <c r="AZ74" s="242"/>
      <c r="BA74" s="255"/>
      <c r="BB74" s="244"/>
      <c r="BC74" s="245">
        <f t="shared" si="54"/>
        <v>0</v>
      </c>
      <c r="BD74" s="217">
        <f t="shared" si="55"/>
        <v>0</v>
      </c>
      <c r="BE74" s="491">
        <f t="shared" si="56"/>
        <v>334.95</v>
      </c>
      <c r="BF74" s="248"/>
      <c r="BG74" s="217">
        <f t="shared" si="57"/>
        <v>0</v>
      </c>
      <c r="BH74" s="491">
        <f t="shared" si="58"/>
        <v>350.90000000000003</v>
      </c>
      <c r="BI74" s="395"/>
      <c r="BJ74" s="217">
        <f t="shared" si="59"/>
        <v>0</v>
      </c>
      <c r="BK74" s="491">
        <f t="shared" si="60"/>
        <v>366.84999999999997</v>
      </c>
      <c r="BL74" s="395"/>
      <c r="BM74" s="217">
        <f t="shared" si="61"/>
        <v>0</v>
      </c>
      <c r="BN74" s="491">
        <f t="shared" si="62"/>
        <v>382.8</v>
      </c>
      <c r="BO74" s="392">
        <f t="shared" si="63"/>
        <v>0</v>
      </c>
      <c r="BP74" s="217">
        <f t="shared" si="64"/>
        <v>0</v>
      </c>
      <c r="BQ74" s="217">
        <f t="shared" si="65"/>
        <v>0</v>
      </c>
      <c r="BR74" s="222">
        <v>2498</v>
      </c>
    </row>
    <row r="75" spans="1:70" ht="12.75" hidden="1" customHeight="1" x14ac:dyDescent="0.15">
      <c r="A75" s="217" t="str">
        <f t="shared" si="66"/>
        <v>HO42499</v>
      </c>
      <c r="B75" s="253" t="s">
        <v>879</v>
      </c>
      <c r="C75" s="253" t="s">
        <v>897</v>
      </c>
      <c r="D75" s="253" t="s">
        <v>880</v>
      </c>
      <c r="E75" s="449"/>
      <c r="F75" s="219"/>
      <c r="G75" s="597" t="s">
        <v>1208</v>
      </c>
      <c r="H75" s="219"/>
      <c r="I75" s="230" t="s">
        <v>1073</v>
      </c>
      <c r="J75" s="269" t="s">
        <v>1052</v>
      </c>
      <c r="K75" s="579" t="s">
        <v>1053</v>
      </c>
      <c r="L75" s="269" t="s">
        <v>1067</v>
      </c>
      <c r="M75" s="219">
        <v>1.206</v>
      </c>
      <c r="N75" s="217">
        <v>1</v>
      </c>
      <c r="O75" s="217"/>
      <c r="P75" s="217"/>
      <c r="Q75" s="231"/>
      <c r="R75" s="202"/>
      <c r="S75" s="203"/>
      <c r="T75" s="204"/>
      <c r="U75" s="205"/>
      <c r="V75" s="206"/>
      <c r="W75" s="207"/>
      <c r="X75" s="208"/>
      <c r="Y75" s="209"/>
      <c r="Z75" s="210"/>
      <c r="AA75" s="211"/>
      <c r="AB75" s="248"/>
      <c r="AC75" s="248"/>
      <c r="AD75" s="67">
        <f t="shared" si="67"/>
        <v>0</v>
      </c>
      <c r="AE75" s="221">
        <f t="shared" si="68"/>
        <v>0</v>
      </c>
      <c r="AF75" s="212"/>
      <c r="AG75" s="212"/>
      <c r="AH75" s="213"/>
      <c r="AI75" s="212"/>
      <c r="AJ75" s="69"/>
      <c r="AK75" s="495"/>
      <c r="AL75" s="495"/>
      <c r="AM75" s="489"/>
      <c r="AN75" s="69">
        <v>364</v>
      </c>
      <c r="AO75" s="70"/>
      <c r="AP75" s="70"/>
      <c r="AQ75" s="70"/>
      <c r="AR75" s="69">
        <v>299</v>
      </c>
      <c r="AS75" s="212"/>
      <c r="AT75" s="489"/>
      <c r="AU75" s="490"/>
      <c r="AV75" s="490">
        <f t="shared" si="52"/>
        <v>299</v>
      </c>
      <c r="AW75" s="490">
        <f t="shared" si="53"/>
        <v>299</v>
      </c>
      <c r="AX75" s="240"/>
      <c r="AY75" s="241"/>
      <c r="AZ75" s="242"/>
      <c r="BA75" s="255"/>
      <c r="BB75" s="244"/>
      <c r="BC75" s="245">
        <f t="shared" si="54"/>
        <v>0</v>
      </c>
      <c r="BD75" s="217">
        <f t="shared" si="55"/>
        <v>0</v>
      </c>
      <c r="BE75" s="491">
        <f t="shared" si="56"/>
        <v>313.95</v>
      </c>
      <c r="BF75" s="248"/>
      <c r="BG75" s="217">
        <f t="shared" si="57"/>
        <v>0</v>
      </c>
      <c r="BH75" s="491">
        <f t="shared" si="58"/>
        <v>328.90000000000003</v>
      </c>
      <c r="BI75" s="395"/>
      <c r="BJ75" s="217">
        <f t="shared" si="59"/>
        <v>0</v>
      </c>
      <c r="BK75" s="491">
        <f t="shared" si="60"/>
        <v>343.84999999999997</v>
      </c>
      <c r="BL75" s="395"/>
      <c r="BM75" s="217">
        <f t="shared" si="61"/>
        <v>0</v>
      </c>
      <c r="BN75" s="491">
        <f t="shared" si="62"/>
        <v>358.8</v>
      </c>
      <c r="BO75" s="392">
        <f t="shared" si="63"/>
        <v>0</v>
      </c>
      <c r="BP75" s="217">
        <f t="shared" si="64"/>
        <v>0</v>
      </c>
      <c r="BQ75" s="217">
        <f t="shared" si="65"/>
        <v>0</v>
      </c>
      <c r="BR75" s="222">
        <v>2499</v>
      </c>
    </row>
    <row r="76" spans="1:70" ht="12.75" hidden="1" customHeight="1" x14ac:dyDescent="0.15">
      <c r="A76" s="217" t="str">
        <f t="shared" si="66"/>
        <v>HO42500</v>
      </c>
      <c r="B76" s="253" t="s">
        <v>879</v>
      </c>
      <c r="C76" s="253" t="s">
        <v>898</v>
      </c>
      <c r="D76" s="253" t="s">
        <v>880</v>
      </c>
      <c r="E76" s="449"/>
      <c r="F76" s="219"/>
      <c r="G76" s="597" t="s">
        <v>1209</v>
      </c>
      <c r="H76" s="219"/>
      <c r="I76" s="230" t="s">
        <v>1073</v>
      </c>
      <c r="J76" s="269" t="s">
        <v>1052</v>
      </c>
      <c r="K76" s="579" t="s">
        <v>1053</v>
      </c>
      <c r="L76" s="269" t="s">
        <v>1067</v>
      </c>
      <c r="M76" s="219">
        <v>1.1679999999999999</v>
      </c>
      <c r="N76" s="217">
        <v>1</v>
      </c>
      <c r="O76" s="217"/>
      <c r="P76" s="217"/>
      <c r="Q76" s="231"/>
      <c r="R76" s="202"/>
      <c r="S76" s="203"/>
      <c r="T76" s="204"/>
      <c r="U76" s="205"/>
      <c r="V76" s="206"/>
      <c r="W76" s="207"/>
      <c r="X76" s="208"/>
      <c r="Y76" s="209"/>
      <c r="Z76" s="210"/>
      <c r="AA76" s="211"/>
      <c r="AB76" s="248"/>
      <c r="AC76" s="248"/>
      <c r="AD76" s="67">
        <f t="shared" si="67"/>
        <v>0</v>
      </c>
      <c r="AE76" s="221">
        <f t="shared" si="68"/>
        <v>0</v>
      </c>
      <c r="AF76" s="212"/>
      <c r="AG76" s="212"/>
      <c r="AH76" s="213"/>
      <c r="AI76" s="212"/>
      <c r="AJ76" s="69"/>
      <c r="AK76" s="495"/>
      <c r="AL76" s="495"/>
      <c r="AM76" s="489"/>
      <c r="AN76" s="69">
        <v>364</v>
      </c>
      <c r="AO76" s="70"/>
      <c r="AP76" s="70"/>
      <c r="AQ76" s="70"/>
      <c r="AR76" s="69">
        <v>299</v>
      </c>
      <c r="AS76" s="212"/>
      <c r="AT76" s="489"/>
      <c r="AU76" s="490"/>
      <c r="AV76" s="490">
        <f t="shared" si="52"/>
        <v>299</v>
      </c>
      <c r="AW76" s="490">
        <f t="shared" si="53"/>
        <v>299</v>
      </c>
      <c r="AX76" s="240"/>
      <c r="AY76" s="241"/>
      <c r="AZ76" s="242"/>
      <c r="BA76" s="255"/>
      <c r="BB76" s="244"/>
      <c r="BC76" s="245">
        <f t="shared" si="54"/>
        <v>0</v>
      </c>
      <c r="BD76" s="217">
        <f t="shared" si="55"/>
        <v>0</v>
      </c>
      <c r="BE76" s="491">
        <f t="shared" si="56"/>
        <v>313.95</v>
      </c>
      <c r="BF76" s="248"/>
      <c r="BG76" s="217">
        <f t="shared" si="57"/>
        <v>0</v>
      </c>
      <c r="BH76" s="491">
        <f t="shared" si="58"/>
        <v>328.90000000000003</v>
      </c>
      <c r="BI76" s="395"/>
      <c r="BJ76" s="217">
        <f t="shared" si="59"/>
        <v>0</v>
      </c>
      <c r="BK76" s="491">
        <f t="shared" si="60"/>
        <v>343.84999999999997</v>
      </c>
      <c r="BL76" s="395"/>
      <c r="BM76" s="217">
        <f t="shared" si="61"/>
        <v>0</v>
      </c>
      <c r="BN76" s="491">
        <f t="shared" si="62"/>
        <v>358.8</v>
      </c>
      <c r="BO76" s="392">
        <f t="shared" si="63"/>
        <v>0</v>
      </c>
      <c r="BP76" s="217">
        <f t="shared" si="64"/>
        <v>0</v>
      </c>
      <c r="BQ76" s="217">
        <f t="shared" si="65"/>
        <v>0</v>
      </c>
      <c r="BR76" s="222">
        <v>2500</v>
      </c>
    </row>
    <row r="77" spans="1:70" ht="12.75" hidden="1" customHeight="1" x14ac:dyDescent="0.15">
      <c r="A77" s="217" t="str">
        <f t="shared" si="66"/>
        <v>HO42501</v>
      </c>
      <c r="B77" s="253" t="s">
        <v>879</v>
      </c>
      <c r="C77" s="253" t="s">
        <v>899</v>
      </c>
      <c r="D77" s="253" t="s">
        <v>880</v>
      </c>
      <c r="E77" s="449"/>
      <c r="F77" s="219"/>
      <c r="G77" s="597" t="s">
        <v>1210</v>
      </c>
      <c r="H77" s="219"/>
      <c r="I77" s="230" t="s">
        <v>1073</v>
      </c>
      <c r="J77" s="269" t="s">
        <v>1052</v>
      </c>
      <c r="K77" s="579" t="s">
        <v>1053</v>
      </c>
      <c r="L77" s="269" t="s">
        <v>1067</v>
      </c>
      <c r="M77" s="219">
        <v>1.1020000000000001</v>
      </c>
      <c r="N77" s="217">
        <v>1</v>
      </c>
      <c r="O77" s="217"/>
      <c r="P77" s="217"/>
      <c r="Q77" s="231"/>
      <c r="R77" s="202"/>
      <c r="S77" s="203"/>
      <c r="T77" s="204"/>
      <c r="U77" s="205"/>
      <c r="V77" s="206"/>
      <c r="W77" s="207"/>
      <c r="X77" s="208"/>
      <c r="Y77" s="209"/>
      <c r="Z77" s="210"/>
      <c r="AA77" s="211"/>
      <c r="AB77" s="248"/>
      <c r="AC77" s="248"/>
      <c r="AD77" s="67">
        <f t="shared" si="67"/>
        <v>0</v>
      </c>
      <c r="AE77" s="221">
        <f t="shared" si="68"/>
        <v>0</v>
      </c>
      <c r="AF77" s="212"/>
      <c r="AG77" s="212"/>
      <c r="AH77" s="213"/>
      <c r="AI77" s="212"/>
      <c r="AJ77" s="69"/>
      <c r="AK77" s="495"/>
      <c r="AL77" s="495"/>
      <c r="AM77" s="489"/>
      <c r="AN77" s="69">
        <v>359</v>
      </c>
      <c r="AO77" s="70"/>
      <c r="AP77" s="70"/>
      <c r="AQ77" s="70"/>
      <c r="AR77" s="69">
        <v>294</v>
      </c>
      <c r="AS77" s="212"/>
      <c r="AT77" s="489"/>
      <c r="AU77" s="490"/>
      <c r="AV77" s="490">
        <f t="shared" si="52"/>
        <v>294</v>
      </c>
      <c r="AW77" s="490">
        <f t="shared" si="53"/>
        <v>294</v>
      </c>
      <c r="AX77" s="240"/>
      <c r="AY77" s="241"/>
      <c r="AZ77" s="242"/>
      <c r="BA77" s="255"/>
      <c r="BB77" s="244"/>
      <c r="BC77" s="245">
        <f t="shared" si="54"/>
        <v>0</v>
      </c>
      <c r="BD77" s="217">
        <f t="shared" si="55"/>
        <v>0</v>
      </c>
      <c r="BE77" s="491">
        <f t="shared" si="56"/>
        <v>308.7</v>
      </c>
      <c r="BF77" s="248"/>
      <c r="BG77" s="217">
        <f t="shared" si="57"/>
        <v>0</v>
      </c>
      <c r="BH77" s="491">
        <f t="shared" si="58"/>
        <v>323.40000000000003</v>
      </c>
      <c r="BI77" s="395"/>
      <c r="BJ77" s="217">
        <f t="shared" si="59"/>
        <v>0</v>
      </c>
      <c r="BK77" s="491">
        <f t="shared" si="60"/>
        <v>338.09999999999997</v>
      </c>
      <c r="BL77" s="395"/>
      <c r="BM77" s="217">
        <f t="shared" si="61"/>
        <v>0</v>
      </c>
      <c r="BN77" s="491">
        <f t="shared" si="62"/>
        <v>352.8</v>
      </c>
      <c r="BO77" s="392">
        <f t="shared" si="63"/>
        <v>0</v>
      </c>
      <c r="BP77" s="217">
        <f t="shared" si="64"/>
        <v>0</v>
      </c>
      <c r="BQ77" s="217">
        <f t="shared" si="65"/>
        <v>0</v>
      </c>
      <c r="BR77" s="222">
        <v>2501</v>
      </c>
    </row>
    <row r="78" spans="1:70" ht="12.75" hidden="1" customHeight="1" x14ac:dyDescent="0.15">
      <c r="A78" s="217" t="str">
        <f t="shared" si="66"/>
        <v>HO42502</v>
      </c>
      <c r="B78" s="253" t="s">
        <v>879</v>
      </c>
      <c r="C78" s="253" t="s">
        <v>900</v>
      </c>
      <c r="D78" s="253" t="s">
        <v>880</v>
      </c>
      <c r="E78" s="449"/>
      <c r="F78" s="219"/>
      <c r="G78" s="597" t="s">
        <v>1211</v>
      </c>
      <c r="H78" s="219"/>
      <c r="I78" s="230" t="s">
        <v>1073</v>
      </c>
      <c r="J78" s="269" t="s">
        <v>1052</v>
      </c>
      <c r="K78" s="579" t="s">
        <v>1053</v>
      </c>
      <c r="L78" s="269" t="s">
        <v>1067</v>
      </c>
      <c r="M78" s="219">
        <v>1.087</v>
      </c>
      <c r="N78" s="217">
        <v>1</v>
      </c>
      <c r="O78" s="217"/>
      <c r="P78" s="217"/>
      <c r="Q78" s="231"/>
      <c r="R78" s="202"/>
      <c r="S78" s="203"/>
      <c r="T78" s="204"/>
      <c r="U78" s="205"/>
      <c r="V78" s="206"/>
      <c r="W78" s="207"/>
      <c r="X78" s="208"/>
      <c r="Y78" s="209"/>
      <c r="Z78" s="210"/>
      <c r="AA78" s="211"/>
      <c r="AB78" s="248"/>
      <c r="AC78" s="248"/>
      <c r="AD78" s="67">
        <f t="shared" si="67"/>
        <v>0</v>
      </c>
      <c r="AE78" s="221">
        <f t="shared" si="68"/>
        <v>0</v>
      </c>
      <c r="AF78" s="212"/>
      <c r="AG78" s="212"/>
      <c r="AH78" s="213"/>
      <c r="AI78" s="212"/>
      <c r="AJ78" s="69"/>
      <c r="AK78" s="495"/>
      <c r="AL78" s="495"/>
      <c r="AM78" s="489"/>
      <c r="AN78" s="69">
        <v>359</v>
      </c>
      <c r="AO78" s="70"/>
      <c r="AP78" s="70"/>
      <c r="AQ78" s="70"/>
      <c r="AR78" s="69">
        <v>294</v>
      </c>
      <c r="AS78" s="212"/>
      <c r="AT78" s="489"/>
      <c r="AU78" s="490"/>
      <c r="AV78" s="490">
        <f t="shared" si="52"/>
        <v>294</v>
      </c>
      <c r="AW78" s="490">
        <f t="shared" si="53"/>
        <v>294</v>
      </c>
      <c r="AX78" s="240"/>
      <c r="AY78" s="241"/>
      <c r="AZ78" s="242"/>
      <c r="BA78" s="255"/>
      <c r="BB78" s="244"/>
      <c r="BC78" s="245">
        <f t="shared" si="54"/>
        <v>0</v>
      </c>
      <c r="BD78" s="217">
        <f t="shared" si="55"/>
        <v>0</v>
      </c>
      <c r="BE78" s="491">
        <f t="shared" si="56"/>
        <v>308.7</v>
      </c>
      <c r="BF78" s="248"/>
      <c r="BG78" s="217">
        <f t="shared" si="57"/>
        <v>0</v>
      </c>
      <c r="BH78" s="491">
        <f t="shared" si="58"/>
        <v>323.40000000000003</v>
      </c>
      <c r="BI78" s="395"/>
      <c r="BJ78" s="217">
        <f t="shared" si="59"/>
        <v>0</v>
      </c>
      <c r="BK78" s="491">
        <f t="shared" si="60"/>
        <v>338.09999999999997</v>
      </c>
      <c r="BL78" s="395"/>
      <c r="BM78" s="217">
        <f t="shared" si="61"/>
        <v>0</v>
      </c>
      <c r="BN78" s="491">
        <f t="shared" si="62"/>
        <v>352.8</v>
      </c>
      <c r="BO78" s="392">
        <f t="shared" si="63"/>
        <v>0</v>
      </c>
      <c r="BP78" s="217">
        <f t="shared" si="64"/>
        <v>0</v>
      </c>
      <c r="BQ78" s="217">
        <f t="shared" si="65"/>
        <v>0</v>
      </c>
      <c r="BR78" s="222">
        <v>2502</v>
      </c>
    </row>
    <row r="79" spans="1:70" ht="12.75" hidden="1" customHeight="1" x14ac:dyDescent="0.15">
      <c r="A79" s="217" t="str">
        <f t="shared" si="66"/>
        <v>HO42503</v>
      </c>
      <c r="B79" s="253" t="s">
        <v>879</v>
      </c>
      <c r="C79" s="253" t="s">
        <v>901</v>
      </c>
      <c r="D79" s="253" t="s">
        <v>880</v>
      </c>
      <c r="E79" s="449"/>
      <c r="F79" s="219"/>
      <c r="G79" s="597" t="s">
        <v>1212</v>
      </c>
      <c r="H79" s="219"/>
      <c r="I79" s="230" t="s">
        <v>1073</v>
      </c>
      <c r="J79" s="269" t="s">
        <v>1052</v>
      </c>
      <c r="K79" s="579" t="s">
        <v>1053</v>
      </c>
      <c r="L79" s="269" t="s">
        <v>1067</v>
      </c>
      <c r="M79" s="219">
        <v>0.85599999999999998</v>
      </c>
      <c r="N79" s="217">
        <v>1</v>
      </c>
      <c r="O79" s="217"/>
      <c r="P79" s="217"/>
      <c r="Q79" s="231"/>
      <c r="R79" s="202"/>
      <c r="S79" s="203"/>
      <c r="T79" s="204"/>
      <c r="U79" s="205"/>
      <c r="V79" s="206"/>
      <c r="W79" s="207"/>
      <c r="X79" s="208"/>
      <c r="Y79" s="209"/>
      <c r="Z79" s="210"/>
      <c r="AA79" s="211"/>
      <c r="AB79" s="248"/>
      <c r="AC79" s="248"/>
      <c r="AD79" s="67">
        <f t="shared" si="67"/>
        <v>0</v>
      </c>
      <c r="AE79" s="221">
        <f t="shared" si="68"/>
        <v>0</v>
      </c>
      <c r="AF79" s="212"/>
      <c r="AG79" s="212"/>
      <c r="AH79" s="213"/>
      <c r="AI79" s="212"/>
      <c r="AJ79" s="69"/>
      <c r="AK79" s="495"/>
      <c r="AL79" s="495"/>
      <c r="AM79" s="489"/>
      <c r="AN79" s="69">
        <v>319</v>
      </c>
      <c r="AO79" s="70"/>
      <c r="AP79" s="70"/>
      <c r="AQ79" s="70"/>
      <c r="AR79" s="69">
        <v>259</v>
      </c>
      <c r="AS79" s="212"/>
      <c r="AT79" s="489"/>
      <c r="AU79" s="490"/>
      <c r="AV79" s="490">
        <f t="shared" si="52"/>
        <v>259</v>
      </c>
      <c r="AW79" s="490">
        <f t="shared" si="53"/>
        <v>259</v>
      </c>
      <c r="AX79" s="240"/>
      <c r="AY79" s="241"/>
      <c r="AZ79" s="242"/>
      <c r="BA79" s="255"/>
      <c r="BB79" s="244"/>
      <c r="BC79" s="245">
        <f t="shared" si="54"/>
        <v>0</v>
      </c>
      <c r="BD79" s="217">
        <f t="shared" si="55"/>
        <v>0</v>
      </c>
      <c r="BE79" s="491">
        <f t="shared" si="56"/>
        <v>271.95</v>
      </c>
      <c r="BF79" s="248"/>
      <c r="BG79" s="217">
        <f t="shared" si="57"/>
        <v>0</v>
      </c>
      <c r="BH79" s="491">
        <f t="shared" si="58"/>
        <v>284.90000000000003</v>
      </c>
      <c r="BI79" s="395"/>
      <c r="BJ79" s="217">
        <f t="shared" si="59"/>
        <v>0</v>
      </c>
      <c r="BK79" s="491">
        <f t="shared" si="60"/>
        <v>297.84999999999997</v>
      </c>
      <c r="BL79" s="395"/>
      <c r="BM79" s="217">
        <f t="shared" si="61"/>
        <v>0</v>
      </c>
      <c r="BN79" s="491">
        <f t="shared" si="62"/>
        <v>310.8</v>
      </c>
      <c r="BO79" s="392">
        <f t="shared" si="63"/>
        <v>0</v>
      </c>
      <c r="BP79" s="217">
        <f t="shared" si="64"/>
        <v>0</v>
      </c>
      <c r="BQ79" s="217">
        <f t="shared" si="65"/>
        <v>0</v>
      </c>
      <c r="BR79" s="222">
        <v>2503</v>
      </c>
    </row>
    <row r="80" spans="1:70" ht="12.75" hidden="1" customHeight="1" x14ac:dyDescent="0.15">
      <c r="A80" s="217" t="str">
        <f t="shared" si="66"/>
        <v>HO42504</v>
      </c>
      <c r="B80" s="253" t="s">
        <v>879</v>
      </c>
      <c r="C80" s="253" t="s">
        <v>902</v>
      </c>
      <c r="D80" s="253" t="s">
        <v>880</v>
      </c>
      <c r="E80" s="449"/>
      <c r="F80" s="219"/>
      <c r="G80" s="597" t="s">
        <v>1213</v>
      </c>
      <c r="H80" s="219"/>
      <c r="I80" s="230" t="s">
        <v>1073</v>
      </c>
      <c r="J80" s="269" t="s">
        <v>1052</v>
      </c>
      <c r="K80" s="579" t="s">
        <v>1053</v>
      </c>
      <c r="L80" s="269" t="s">
        <v>1067</v>
      </c>
      <c r="M80" s="219">
        <v>0.52</v>
      </c>
      <c r="N80" s="217">
        <v>1</v>
      </c>
      <c r="O80" s="217"/>
      <c r="P80" s="217"/>
      <c r="Q80" s="231"/>
      <c r="R80" s="202"/>
      <c r="S80" s="203"/>
      <c r="T80" s="204"/>
      <c r="U80" s="205"/>
      <c r="V80" s="206"/>
      <c r="W80" s="207"/>
      <c r="X80" s="208"/>
      <c r="Y80" s="209"/>
      <c r="Z80" s="210"/>
      <c r="AA80" s="211"/>
      <c r="AB80" s="248"/>
      <c r="AC80" s="248"/>
      <c r="AD80" s="67">
        <f t="shared" si="67"/>
        <v>0</v>
      </c>
      <c r="AE80" s="221">
        <f t="shared" si="68"/>
        <v>0</v>
      </c>
      <c r="AF80" s="212"/>
      <c r="AG80" s="212"/>
      <c r="AH80" s="213"/>
      <c r="AI80" s="212"/>
      <c r="AJ80" s="69"/>
      <c r="AK80" s="495"/>
      <c r="AL80" s="495"/>
      <c r="AM80" s="489"/>
      <c r="AN80" s="69">
        <v>279</v>
      </c>
      <c r="AO80" s="70"/>
      <c r="AP80" s="70"/>
      <c r="AQ80" s="70"/>
      <c r="AR80" s="69">
        <v>229</v>
      </c>
      <c r="AS80" s="212"/>
      <c r="AT80" s="489"/>
      <c r="AU80" s="490"/>
      <c r="AV80" s="490">
        <f t="shared" si="52"/>
        <v>229</v>
      </c>
      <c r="AW80" s="490">
        <f t="shared" si="53"/>
        <v>229</v>
      </c>
      <c r="AX80" s="240"/>
      <c r="AY80" s="241"/>
      <c r="AZ80" s="242"/>
      <c r="BA80" s="255"/>
      <c r="BB80" s="244"/>
      <c r="BC80" s="245">
        <f t="shared" si="54"/>
        <v>0</v>
      </c>
      <c r="BD80" s="217">
        <f t="shared" si="55"/>
        <v>0</v>
      </c>
      <c r="BE80" s="491">
        <f t="shared" si="56"/>
        <v>240.45000000000002</v>
      </c>
      <c r="BF80" s="248"/>
      <c r="BG80" s="217">
        <f t="shared" si="57"/>
        <v>0</v>
      </c>
      <c r="BH80" s="491">
        <f t="shared" si="58"/>
        <v>251.90000000000003</v>
      </c>
      <c r="BI80" s="395"/>
      <c r="BJ80" s="217">
        <f t="shared" si="59"/>
        <v>0</v>
      </c>
      <c r="BK80" s="491">
        <f t="shared" si="60"/>
        <v>263.34999999999997</v>
      </c>
      <c r="BL80" s="395"/>
      <c r="BM80" s="217">
        <f t="shared" si="61"/>
        <v>0</v>
      </c>
      <c r="BN80" s="491">
        <f t="shared" si="62"/>
        <v>274.8</v>
      </c>
      <c r="BO80" s="392">
        <f t="shared" si="63"/>
        <v>0</v>
      </c>
      <c r="BP80" s="217">
        <f t="shared" si="64"/>
        <v>0</v>
      </c>
      <c r="BQ80" s="217">
        <f t="shared" si="65"/>
        <v>0</v>
      </c>
      <c r="BR80" s="222">
        <v>2504</v>
      </c>
    </row>
    <row r="81" spans="1:293" ht="12.75" hidden="1" customHeight="1" x14ac:dyDescent="0.15">
      <c r="A81" s="217" t="str">
        <f t="shared" si="66"/>
        <v>HO42505</v>
      </c>
      <c r="B81" s="253" t="s">
        <v>879</v>
      </c>
      <c r="C81" s="253" t="s">
        <v>903</v>
      </c>
      <c r="D81" s="253" t="s">
        <v>880</v>
      </c>
      <c r="E81" s="449"/>
      <c r="F81" s="219"/>
      <c r="G81" s="597" t="s">
        <v>1214</v>
      </c>
      <c r="H81" s="219"/>
      <c r="I81" s="230" t="s">
        <v>1073</v>
      </c>
      <c r="J81" s="269" t="s">
        <v>1052</v>
      </c>
      <c r="K81" s="579" t="s">
        <v>1053</v>
      </c>
      <c r="L81" s="269" t="s">
        <v>1067</v>
      </c>
      <c r="M81" s="219">
        <v>0.373</v>
      </c>
      <c r="N81" s="217">
        <v>1</v>
      </c>
      <c r="O81" s="217"/>
      <c r="P81" s="217"/>
      <c r="Q81" s="231"/>
      <c r="R81" s="202"/>
      <c r="S81" s="203"/>
      <c r="T81" s="204"/>
      <c r="U81" s="205"/>
      <c r="V81" s="206"/>
      <c r="W81" s="207"/>
      <c r="X81" s="208"/>
      <c r="Y81" s="209"/>
      <c r="Z81" s="210"/>
      <c r="AA81" s="211"/>
      <c r="AB81" s="248"/>
      <c r="AC81" s="248"/>
      <c r="AD81" s="67">
        <f t="shared" si="67"/>
        <v>0</v>
      </c>
      <c r="AE81" s="221">
        <f t="shared" si="68"/>
        <v>0</v>
      </c>
      <c r="AF81" s="212"/>
      <c r="AG81" s="212"/>
      <c r="AH81" s="213"/>
      <c r="AI81" s="212"/>
      <c r="AJ81" s="69"/>
      <c r="AK81" s="495"/>
      <c r="AL81" s="495"/>
      <c r="AM81" s="489"/>
      <c r="AN81" s="69">
        <v>279</v>
      </c>
      <c r="AO81" s="70"/>
      <c r="AP81" s="70"/>
      <c r="AQ81" s="70"/>
      <c r="AR81" s="69">
        <v>229</v>
      </c>
      <c r="AS81" s="212"/>
      <c r="AT81" s="489"/>
      <c r="AU81" s="490"/>
      <c r="AV81" s="490">
        <f t="shared" si="52"/>
        <v>229</v>
      </c>
      <c r="AW81" s="490">
        <f t="shared" si="53"/>
        <v>229</v>
      </c>
      <c r="AX81" s="240"/>
      <c r="AY81" s="241"/>
      <c r="AZ81" s="242"/>
      <c r="BA81" s="255"/>
      <c r="BB81" s="244"/>
      <c r="BC81" s="245">
        <f t="shared" si="54"/>
        <v>0</v>
      </c>
      <c r="BD81" s="217">
        <f t="shared" si="55"/>
        <v>0</v>
      </c>
      <c r="BE81" s="491">
        <f t="shared" si="56"/>
        <v>240.45000000000002</v>
      </c>
      <c r="BF81" s="248"/>
      <c r="BG81" s="217">
        <f t="shared" si="57"/>
        <v>0</v>
      </c>
      <c r="BH81" s="491">
        <f t="shared" si="58"/>
        <v>251.90000000000003</v>
      </c>
      <c r="BI81" s="395"/>
      <c r="BJ81" s="217">
        <f t="shared" si="59"/>
        <v>0</v>
      </c>
      <c r="BK81" s="491">
        <f t="shared" si="60"/>
        <v>263.34999999999997</v>
      </c>
      <c r="BL81" s="395"/>
      <c r="BM81" s="217">
        <f t="shared" si="61"/>
        <v>0</v>
      </c>
      <c r="BN81" s="491">
        <f t="shared" si="62"/>
        <v>274.8</v>
      </c>
      <c r="BO81" s="392">
        <f t="shared" si="63"/>
        <v>0</v>
      </c>
      <c r="BP81" s="217">
        <f t="shared" si="64"/>
        <v>0</v>
      </c>
      <c r="BQ81" s="217">
        <f t="shared" si="65"/>
        <v>0</v>
      </c>
      <c r="BR81" s="222">
        <v>2505</v>
      </c>
    </row>
    <row r="82" spans="1:293" ht="12.75" customHeight="1" x14ac:dyDescent="0.15">
      <c r="A82" s="567"/>
      <c r="B82" s="139"/>
      <c r="C82" s="139"/>
      <c r="D82" s="139"/>
      <c r="E82" s="258"/>
      <c r="F82" s="140"/>
      <c r="G82" s="140"/>
      <c r="H82" s="140"/>
      <c r="I82" s="259"/>
      <c r="J82" s="259"/>
      <c r="K82" s="259"/>
      <c r="L82" s="259"/>
      <c r="M82" s="140"/>
      <c r="N82" s="141"/>
      <c r="O82" s="260"/>
      <c r="P82" s="260"/>
      <c r="Q82" s="142"/>
      <c r="R82" s="142"/>
      <c r="S82" s="142"/>
      <c r="T82" s="142"/>
      <c r="U82" s="143"/>
      <c r="V82" s="142"/>
      <c r="W82" s="523"/>
      <c r="X82" s="144"/>
      <c r="Y82" s="142"/>
      <c r="Z82" s="144"/>
      <c r="AA82" s="525"/>
      <c r="AB82" s="147"/>
      <c r="AC82" s="147"/>
      <c r="AD82" s="145"/>
      <c r="AE82" s="145"/>
      <c r="AF82" s="145"/>
      <c r="AG82" s="145"/>
      <c r="AH82" s="145"/>
      <c r="AI82" s="145"/>
      <c r="AJ82" s="264"/>
      <c r="AK82" s="264"/>
      <c r="AL82" s="264"/>
      <c r="AM82" s="264"/>
      <c r="AN82" s="145"/>
      <c r="AO82" s="264"/>
      <c r="AP82" s="264"/>
      <c r="AQ82" s="264"/>
      <c r="AR82" s="145"/>
      <c r="AS82" s="146"/>
      <c r="AT82" s="146"/>
      <c r="AU82" s="146"/>
      <c r="AV82" s="146"/>
      <c r="AW82" s="265"/>
      <c r="AX82" s="147"/>
      <c r="AY82" s="147"/>
      <c r="AZ82" s="526"/>
      <c r="BA82" s="527"/>
      <c r="BB82" s="147"/>
      <c r="BC82" s="149"/>
      <c r="BD82" s="149"/>
      <c r="BE82" s="150"/>
      <c r="BF82" s="526"/>
      <c r="BG82" s="149"/>
      <c r="BH82" s="150"/>
      <c r="BI82" s="526"/>
      <c r="BJ82" s="149"/>
      <c r="BK82" s="150"/>
      <c r="BL82" s="526"/>
      <c r="BM82" s="149"/>
      <c r="BN82" s="150"/>
      <c r="BO82" s="150"/>
      <c r="BP82" s="141"/>
      <c r="BQ82" s="141"/>
      <c r="BR82" s="568"/>
    </row>
    <row r="83" spans="1:293" ht="13.5" customHeight="1" x14ac:dyDescent="0.15">
      <c r="KC83" s="3"/>
      <c r="KD83" s="3"/>
      <c r="KE83" s="3"/>
      <c r="KF83" s="3"/>
      <c r="KG83" s="3"/>
    </row>
    <row r="84" spans="1:293" ht="13.5" customHeight="1" x14ac:dyDescent="0.15">
      <c r="KC84" s="3"/>
      <c r="KD84" s="3"/>
      <c r="KE84" s="3"/>
      <c r="KF84" s="3"/>
      <c r="KG84" s="3"/>
    </row>
    <row r="85" spans="1:293" ht="13.5" customHeight="1" x14ac:dyDescent="0.15">
      <c r="KC85" s="3"/>
      <c r="KD85" s="3"/>
      <c r="KE85" s="3"/>
      <c r="KF85" s="3"/>
      <c r="KG85" s="3"/>
    </row>
    <row r="86" spans="1:293" ht="13.5" customHeight="1" x14ac:dyDescent="0.15">
      <c r="KC86" s="3"/>
      <c r="KD86" s="3"/>
      <c r="KE86" s="3"/>
      <c r="KF86" s="3"/>
      <c r="KG86" s="3"/>
    </row>
    <row r="87" spans="1:293" ht="13.5" customHeight="1" x14ac:dyDescent="0.15">
      <c r="KC87" s="3"/>
      <c r="KD87" s="3"/>
      <c r="KE87" s="3"/>
      <c r="KF87" s="3"/>
      <c r="KG87" s="3"/>
    </row>
    <row r="88" spans="1:293" ht="13.5" customHeight="1" x14ac:dyDescent="0.15">
      <c r="KC88" s="3"/>
      <c r="KD88" s="3"/>
      <c r="KE88" s="3"/>
      <c r="KF88" s="3"/>
      <c r="KG88" s="3"/>
    </row>
    <row r="89" spans="1:293" ht="13.5" customHeight="1" x14ac:dyDescent="0.15">
      <c r="KC89" s="3"/>
      <c r="KD89" s="3"/>
      <c r="KE89" s="3"/>
      <c r="KF89" s="3"/>
      <c r="KG89" s="3"/>
    </row>
    <row r="90" spans="1:293" ht="13.5" customHeight="1" x14ac:dyDescent="0.15">
      <c r="KC90" s="3"/>
      <c r="KD90" s="3"/>
      <c r="KE90" s="3"/>
      <c r="KF90" s="3"/>
      <c r="KG90" s="3"/>
    </row>
    <row r="91" spans="1:293" ht="13.5" customHeight="1" x14ac:dyDescent="0.15">
      <c r="KC91" s="3"/>
      <c r="KD91" s="3"/>
      <c r="KE91" s="3"/>
      <c r="KF91" s="3"/>
      <c r="KG91" s="3"/>
    </row>
    <row r="92" spans="1:293" ht="13.5" customHeight="1" x14ac:dyDescent="0.15">
      <c r="KC92" s="3"/>
      <c r="KD92" s="3"/>
      <c r="KE92" s="3"/>
      <c r="KF92" s="3"/>
      <c r="KG92" s="3"/>
    </row>
    <row r="93" spans="1:293" ht="13.5" customHeight="1" x14ac:dyDescent="0.15">
      <c r="KC93" s="3"/>
      <c r="KD93" s="3"/>
      <c r="KE93" s="3"/>
      <c r="KF93" s="3"/>
      <c r="KG93" s="3"/>
    </row>
    <row r="94" spans="1:293" ht="13.5" customHeight="1" x14ac:dyDescent="0.15">
      <c r="KC94" s="3"/>
      <c r="KD94" s="3"/>
      <c r="KE94" s="3"/>
      <c r="KF94" s="3"/>
      <c r="KG94" s="3"/>
    </row>
    <row r="95" spans="1:293" ht="13.5" customHeight="1" x14ac:dyDescent="0.15">
      <c r="KC95" s="3"/>
      <c r="KD95" s="3"/>
      <c r="KE95" s="3"/>
      <c r="KF95" s="3"/>
      <c r="KG95" s="3"/>
    </row>
    <row r="96" spans="1:293" ht="13.5" customHeight="1" x14ac:dyDescent="0.15">
      <c r="KC96" s="3"/>
      <c r="KD96" s="3"/>
      <c r="KE96" s="3"/>
      <c r="KF96" s="3"/>
      <c r="KG96" s="3"/>
    </row>
    <row r="97" spans="289:293" ht="13.5" customHeight="1" x14ac:dyDescent="0.15">
      <c r="KC97" s="3"/>
      <c r="KD97" s="3"/>
      <c r="KE97" s="3"/>
      <c r="KF97" s="3"/>
      <c r="KG97" s="3"/>
    </row>
    <row r="98" spans="289:293" ht="13.5" customHeight="1" x14ac:dyDescent="0.15">
      <c r="KC98" s="3"/>
      <c r="KD98" s="3"/>
      <c r="KE98" s="3"/>
      <c r="KF98" s="3"/>
      <c r="KG98" s="3"/>
    </row>
    <row r="99" spans="289:293" ht="13.5" customHeight="1" x14ac:dyDescent="0.15">
      <c r="KC99" s="3"/>
      <c r="KD99" s="3"/>
      <c r="KE99" s="3"/>
      <c r="KF99" s="3"/>
      <c r="KG99" s="3"/>
    </row>
    <row r="100" spans="289:293" ht="13.5" customHeight="1" x14ac:dyDescent="0.15">
      <c r="KC100" s="3"/>
      <c r="KD100" s="3"/>
      <c r="KE100" s="3"/>
      <c r="KF100" s="3"/>
      <c r="KG100" s="3"/>
    </row>
    <row r="101" spans="289:293" ht="13.5" customHeight="1" x14ac:dyDescent="0.15">
      <c r="KC101" s="3"/>
      <c r="KD101" s="3"/>
      <c r="KE101" s="3"/>
      <c r="KF101" s="3"/>
      <c r="KG101" s="3"/>
    </row>
    <row r="102" spans="289:293" ht="13.5" customHeight="1" x14ac:dyDescent="0.15">
      <c r="KC102" s="3"/>
      <c r="KD102" s="3"/>
      <c r="KE102" s="3"/>
      <c r="KF102" s="3"/>
      <c r="KG102" s="3"/>
    </row>
    <row r="103" spans="289:293" ht="13.5" customHeight="1" x14ac:dyDescent="0.15">
      <c r="KC103" s="3"/>
      <c r="KD103" s="3"/>
      <c r="KE103" s="3"/>
      <c r="KF103" s="3"/>
      <c r="KG103" s="3"/>
    </row>
    <row r="104" spans="289:293" ht="13.5" customHeight="1" x14ac:dyDescent="0.15">
      <c r="KC104" s="3"/>
      <c r="KD104" s="3"/>
      <c r="KE104" s="3"/>
      <c r="KF104" s="3"/>
      <c r="KG104" s="3"/>
    </row>
    <row r="105" spans="289:293" ht="13.5" customHeight="1" x14ac:dyDescent="0.15">
      <c r="KC105" s="3"/>
      <c r="KD105" s="3"/>
      <c r="KE105" s="3"/>
      <c r="KF105" s="3"/>
      <c r="KG105" s="3"/>
    </row>
    <row r="106" spans="289:293" ht="13.5" customHeight="1" x14ac:dyDescent="0.15">
      <c r="KC106" s="3"/>
      <c r="KD106" s="3"/>
      <c r="KE106" s="3"/>
      <c r="KF106" s="3"/>
      <c r="KG106" s="3"/>
    </row>
    <row r="107" spans="289:293" ht="13.5" customHeight="1" x14ac:dyDescent="0.15">
      <c r="KC107" s="3"/>
      <c r="KD107" s="3"/>
      <c r="KE107" s="3"/>
      <c r="KF107" s="3"/>
      <c r="KG107" s="3"/>
    </row>
    <row r="108" spans="289:293" ht="13.5" customHeight="1" x14ac:dyDescent="0.15">
      <c r="KC108" s="3"/>
      <c r="KD108" s="3"/>
      <c r="KE108" s="3"/>
      <c r="KF108" s="3"/>
      <c r="KG108" s="3"/>
    </row>
    <row r="109" spans="289:293" ht="13.5" customHeight="1" x14ac:dyDescent="0.15">
      <c r="KC109" s="3"/>
      <c r="KD109" s="3"/>
      <c r="KE109" s="3"/>
      <c r="KF109" s="3"/>
      <c r="KG109" s="3"/>
    </row>
    <row r="110" spans="289:293" ht="13.5" customHeight="1" x14ac:dyDescent="0.15">
      <c r="KC110" s="3"/>
      <c r="KD110" s="3"/>
      <c r="KE110" s="3"/>
      <c r="KF110" s="3"/>
      <c r="KG110" s="3"/>
    </row>
    <row r="111" spans="289:293" ht="13.5" customHeight="1" x14ac:dyDescent="0.15">
      <c r="KC111" s="3"/>
      <c r="KD111" s="3"/>
      <c r="KE111" s="3"/>
      <c r="KF111" s="3"/>
      <c r="KG111" s="3"/>
    </row>
    <row r="112" spans="289:293" ht="13.5" customHeight="1" x14ac:dyDescent="0.15">
      <c r="KC112" s="3"/>
      <c r="KD112" s="3"/>
      <c r="KE112" s="3"/>
      <c r="KF112" s="3"/>
      <c r="KG112" s="3"/>
    </row>
    <row r="113" spans="289:293" ht="13.5" customHeight="1" x14ac:dyDescent="0.15">
      <c r="KC113" s="3"/>
      <c r="KD113" s="3"/>
      <c r="KE113" s="3"/>
      <c r="KF113" s="3"/>
      <c r="KG113" s="3"/>
    </row>
    <row r="114" spans="289:293" ht="13.5" customHeight="1" x14ac:dyDescent="0.15">
      <c r="KC114" s="3"/>
      <c r="KD114" s="3"/>
      <c r="KE114" s="3"/>
      <c r="KF114" s="3"/>
      <c r="KG114" s="3"/>
    </row>
    <row r="115" spans="289:293" ht="13.5" customHeight="1" x14ac:dyDescent="0.15">
      <c r="KC115" s="3"/>
      <c r="KD115" s="3"/>
      <c r="KE115" s="3"/>
      <c r="KF115" s="3"/>
      <c r="KG115" s="3"/>
    </row>
    <row r="116" spans="289:293" ht="13.5" customHeight="1" x14ac:dyDescent="0.15">
      <c r="KC116" s="3"/>
      <c r="KD116" s="3"/>
      <c r="KE116" s="3"/>
      <c r="KF116" s="3"/>
      <c r="KG116" s="3"/>
    </row>
    <row r="117" spans="289:293" ht="13.5" customHeight="1" x14ac:dyDescent="0.15">
      <c r="KC117" s="3"/>
      <c r="KD117" s="3"/>
      <c r="KE117" s="3"/>
      <c r="KF117" s="3"/>
      <c r="KG117" s="3"/>
    </row>
    <row r="118" spans="289:293" ht="13.5" customHeight="1" x14ac:dyDescent="0.15">
      <c r="KC118" s="3"/>
      <c r="KD118" s="3"/>
      <c r="KE118" s="3"/>
      <c r="KF118" s="3"/>
      <c r="KG118" s="3"/>
    </row>
    <row r="119" spans="289:293" ht="13.5" customHeight="1" x14ac:dyDescent="0.15">
      <c r="KC119" s="3"/>
      <c r="KD119" s="3"/>
      <c r="KE119" s="3"/>
      <c r="KF119" s="3"/>
      <c r="KG119" s="3"/>
    </row>
    <row r="120" spans="289:293" ht="13.5" customHeight="1" x14ac:dyDescent="0.15">
      <c r="KC120" s="3"/>
      <c r="KD120" s="3"/>
      <c r="KE120" s="3"/>
      <c r="KF120" s="3"/>
      <c r="KG120" s="3"/>
    </row>
    <row r="121" spans="289:293" ht="13.5" customHeight="1" x14ac:dyDescent="0.15">
      <c r="KC121" s="3"/>
      <c r="KD121" s="3"/>
      <c r="KE121" s="3"/>
      <c r="KF121" s="3"/>
      <c r="KG121" s="3"/>
    </row>
    <row r="122" spans="289:293" ht="13.5" customHeight="1" x14ac:dyDescent="0.15">
      <c r="KC122" s="3"/>
      <c r="KD122" s="3"/>
      <c r="KE122" s="3"/>
      <c r="KF122" s="3"/>
      <c r="KG122" s="3"/>
    </row>
    <row r="123" spans="289:293" ht="13.5" customHeight="1" x14ac:dyDescent="0.15">
      <c r="KC123" s="3"/>
      <c r="KD123" s="3"/>
      <c r="KE123" s="3"/>
      <c r="KF123" s="3"/>
      <c r="KG123" s="3"/>
    </row>
    <row r="124" spans="289:293" ht="13.5" customHeight="1" x14ac:dyDescent="0.15">
      <c r="KC124" s="3"/>
      <c r="KD124" s="3"/>
      <c r="KE124" s="3"/>
      <c r="KF124" s="3"/>
      <c r="KG124" s="3"/>
    </row>
    <row r="125" spans="289:293" ht="13.5" customHeight="1" x14ac:dyDescent="0.15">
      <c r="KC125" s="3"/>
      <c r="KD125" s="3"/>
      <c r="KE125" s="3"/>
      <c r="KF125" s="3"/>
      <c r="KG125" s="3"/>
    </row>
    <row r="126" spans="289:293" ht="13.5" customHeight="1" x14ac:dyDescent="0.15">
      <c r="KC126" s="3"/>
      <c r="KD126" s="3"/>
      <c r="KE126" s="3"/>
      <c r="KF126" s="3"/>
      <c r="KG126" s="3"/>
    </row>
    <row r="127" spans="289:293" ht="13.5" customHeight="1" x14ac:dyDescent="0.15">
      <c r="KC127" s="3"/>
      <c r="KD127" s="3"/>
      <c r="KE127" s="3"/>
      <c r="KF127" s="3"/>
      <c r="KG127" s="3"/>
    </row>
    <row r="128" spans="289:293" ht="13.5" customHeight="1" x14ac:dyDescent="0.15">
      <c r="KC128" s="3"/>
      <c r="KD128" s="3"/>
      <c r="KE128" s="3"/>
      <c r="KF128" s="3"/>
      <c r="KG128" s="3"/>
    </row>
    <row r="129" spans="289:293" ht="13.5" customHeight="1" x14ac:dyDescent="0.15">
      <c r="KC129" s="3"/>
      <c r="KD129" s="3"/>
      <c r="KE129" s="3"/>
      <c r="KF129" s="3"/>
      <c r="KG129" s="3"/>
    </row>
    <row r="130" spans="289:293" ht="13.5" customHeight="1" x14ac:dyDescent="0.15">
      <c r="KC130" s="3"/>
      <c r="KD130" s="3"/>
      <c r="KE130" s="3"/>
      <c r="KF130" s="3"/>
      <c r="KG130" s="3"/>
    </row>
    <row r="131" spans="289:293" ht="13.5" customHeight="1" x14ac:dyDescent="0.15">
      <c r="KC131" s="3"/>
      <c r="KD131" s="3"/>
      <c r="KE131" s="3"/>
      <c r="KF131" s="3"/>
      <c r="KG131" s="3"/>
    </row>
    <row r="132" spans="289:293" ht="13.5" customHeight="1" x14ac:dyDescent="0.15">
      <c r="KC132" s="3"/>
      <c r="KD132" s="3"/>
      <c r="KE132" s="3"/>
      <c r="KF132" s="3"/>
      <c r="KG132" s="3"/>
    </row>
    <row r="133" spans="289:293" ht="13.5" customHeight="1" x14ac:dyDescent="0.15">
      <c r="KC133" s="3"/>
      <c r="KD133" s="3"/>
      <c r="KE133" s="3"/>
      <c r="KF133" s="3"/>
      <c r="KG133" s="3"/>
    </row>
    <row r="134" spans="289:293" ht="13.5" customHeight="1" x14ac:dyDescent="0.15">
      <c r="KC134" s="3"/>
      <c r="KD134" s="3"/>
      <c r="KE134" s="3"/>
      <c r="KF134" s="3"/>
      <c r="KG134" s="3"/>
    </row>
    <row r="135" spans="289:293" ht="13.5" customHeight="1" x14ac:dyDescent="0.15">
      <c r="KC135" s="3"/>
      <c r="KD135" s="3"/>
      <c r="KE135" s="3"/>
      <c r="KF135" s="3"/>
      <c r="KG135" s="3"/>
    </row>
    <row r="136" spans="289:293" ht="13.5" customHeight="1" x14ac:dyDescent="0.15">
      <c r="KC136" s="3"/>
      <c r="KD136" s="3"/>
      <c r="KE136" s="3"/>
      <c r="KF136" s="3"/>
      <c r="KG136" s="3"/>
    </row>
    <row r="137" spans="289:293" ht="13.5" customHeight="1" x14ac:dyDescent="0.15">
      <c r="KC137" s="3"/>
      <c r="KD137" s="3"/>
      <c r="KE137" s="3"/>
      <c r="KF137" s="3"/>
      <c r="KG137" s="3"/>
    </row>
    <row r="138" spans="289:293" ht="13.5" customHeight="1" x14ac:dyDescent="0.15">
      <c r="KC138" s="3"/>
      <c r="KD138" s="3"/>
      <c r="KE138" s="3"/>
      <c r="KF138" s="3"/>
      <c r="KG138" s="3"/>
    </row>
    <row r="139" spans="289:293" ht="13.5" customHeight="1" x14ac:dyDescent="0.15">
      <c r="KC139" s="3"/>
      <c r="KD139" s="3"/>
      <c r="KE139" s="3"/>
      <c r="KF139" s="3"/>
      <c r="KG139" s="3"/>
    </row>
    <row r="140" spans="289:293" ht="13.5" customHeight="1" x14ac:dyDescent="0.15">
      <c r="KC140" s="3"/>
      <c r="KD140" s="3"/>
      <c r="KE140" s="3"/>
      <c r="KF140" s="3"/>
      <c r="KG140" s="3"/>
    </row>
    <row r="141" spans="289:293" ht="13.5" customHeight="1" x14ac:dyDescent="0.15">
      <c r="KC141" s="3"/>
      <c r="KD141" s="3"/>
      <c r="KE141" s="3"/>
      <c r="KF141" s="3"/>
      <c r="KG141" s="3"/>
    </row>
    <row r="142" spans="289:293" ht="13.5" customHeight="1" x14ac:dyDescent="0.15">
      <c r="KC142" s="3"/>
      <c r="KD142" s="3"/>
      <c r="KE142" s="3"/>
      <c r="KF142" s="3"/>
      <c r="KG142" s="3"/>
    </row>
    <row r="143" spans="289:293" ht="13.5" customHeight="1" x14ac:dyDescent="0.15">
      <c r="KC143" s="3"/>
      <c r="KD143" s="3"/>
      <c r="KE143" s="3"/>
      <c r="KF143" s="3"/>
      <c r="KG143" s="3"/>
    </row>
    <row r="144" spans="289:293" ht="13.5" customHeight="1" x14ac:dyDescent="0.15">
      <c r="KC144" s="3"/>
      <c r="KD144" s="3"/>
      <c r="KE144" s="3"/>
      <c r="KF144" s="3"/>
      <c r="KG144" s="3"/>
    </row>
    <row r="145" spans="289:293" ht="13.5" customHeight="1" x14ac:dyDescent="0.15">
      <c r="KC145" s="3"/>
      <c r="KD145" s="3"/>
      <c r="KE145" s="3"/>
      <c r="KF145" s="3"/>
      <c r="KG145" s="3"/>
    </row>
    <row r="146" spans="289:293" ht="13.5" customHeight="1" x14ac:dyDescent="0.15">
      <c r="KC146" s="3"/>
      <c r="KD146" s="3"/>
      <c r="KE146" s="3"/>
      <c r="KF146" s="3"/>
      <c r="KG146" s="3"/>
    </row>
    <row r="147" spans="289:293" ht="13.5" customHeight="1" x14ac:dyDescent="0.15">
      <c r="KC147" s="3"/>
      <c r="KD147" s="3"/>
      <c r="KE147" s="3"/>
      <c r="KF147" s="3"/>
      <c r="KG147" s="3"/>
    </row>
    <row r="148" spans="289:293" ht="13.5" customHeight="1" x14ac:dyDescent="0.15">
      <c r="KC148" s="3"/>
      <c r="KD148" s="3"/>
      <c r="KE148" s="3"/>
      <c r="KF148" s="3"/>
      <c r="KG148" s="3"/>
    </row>
    <row r="149" spans="289:293" ht="13.5" customHeight="1" x14ac:dyDescent="0.15">
      <c r="KC149" s="3"/>
      <c r="KD149" s="3"/>
      <c r="KE149" s="3"/>
      <c r="KF149" s="3"/>
      <c r="KG149" s="3"/>
    </row>
    <row r="150" spans="289:293" ht="13.5" customHeight="1" x14ac:dyDescent="0.15">
      <c r="KC150" s="3"/>
      <c r="KD150" s="3"/>
      <c r="KE150" s="3"/>
      <c r="KF150" s="3"/>
      <c r="KG150" s="3"/>
    </row>
    <row r="151" spans="289:293" ht="13.5" customHeight="1" x14ac:dyDescent="0.15">
      <c r="KC151" s="3"/>
      <c r="KD151" s="3"/>
      <c r="KE151" s="3"/>
      <c r="KF151" s="3"/>
      <c r="KG151" s="3"/>
    </row>
    <row r="152" spans="289:293" ht="13.5" customHeight="1" x14ac:dyDescent="0.15">
      <c r="KC152" s="3"/>
      <c r="KD152" s="3"/>
      <c r="KE152" s="3"/>
      <c r="KF152" s="3"/>
      <c r="KG152" s="3"/>
    </row>
    <row r="153" spans="289:293" ht="13.5" customHeight="1" x14ac:dyDescent="0.15">
      <c r="KC153" s="3"/>
      <c r="KD153" s="3"/>
      <c r="KE153" s="3"/>
      <c r="KF153" s="3"/>
      <c r="KG153" s="3"/>
    </row>
    <row r="154" spans="289:293" ht="13.5" customHeight="1" x14ac:dyDescent="0.15">
      <c r="KC154" s="3"/>
      <c r="KD154" s="3"/>
      <c r="KE154" s="3"/>
      <c r="KF154" s="3"/>
      <c r="KG154" s="3"/>
    </row>
    <row r="155" spans="289:293" ht="13.5" customHeight="1" x14ac:dyDescent="0.15">
      <c r="KC155" s="3"/>
      <c r="KD155" s="3"/>
      <c r="KE155" s="3"/>
      <c r="KF155" s="3"/>
      <c r="KG155" s="3"/>
    </row>
    <row r="156" spans="289:293" ht="13.5" customHeight="1" x14ac:dyDescent="0.15">
      <c r="KC156" s="3"/>
      <c r="KD156" s="3"/>
      <c r="KE156" s="3"/>
      <c r="KF156" s="3"/>
      <c r="KG156" s="3"/>
    </row>
    <row r="157" spans="289:293" ht="13.5" customHeight="1" x14ac:dyDescent="0.15">
      <c r="KC157" s="3"/>
      <c r="KD157" s="3"/>
      <c r="KE157" s="3"/>
      <c r="KF157" s="3"/>
      <c r="KG157" s="3"/>
    </row>
    <row r="158" spans="289:293" ht="13.5" customHeight="1" x14ac:dyDescent="0.15">
      <c r="KC158" s="3"/>
      <c r="KD158" s="3"/>
      <c r="KE158" s="3"/>
      <c r="KF158" s="3"/>
      <c r="KG158" s="3"/>
    </row>
    <row r="159" spans="289:293" ht="13.5" customHeight="1" x14ac:dyDescent="0.15">
      <c r="KC159" s="3"/>
      <c r="KD159" s="3"/>
      <c r="KE159" s="3"/>
      <c r="KF159" s="3"/>
      <c r="KG159" s="3"/>
    </row>
    <row r="160" spans="289:293" ht="13.5" customHeight="1" x14ac:dyDescent="0.15">
      <c r="KC160" s="3"/>
      <c r="KD160" s="3"/>
      <c r="KE160" s="3"/>
      <c r="KF160" s="3"/>
      <c r="KG160" s="3"/>
    </row>
    <row r="161" spans="289:293" ht="13.5" customHeight="1" x14ac:dyDescent="0.15">
      <c r="KC161" s="3"/>
      <c r="KD161" s="3"/>
      <c r="KE161" s="3"/>
      <c r="KF161" s="3"/>
      <c r="KG161" s="3"/>
    </row>
    <row r="162" spans="289:293" ht="13.5" customHeight="1" x14ac:dyDescent="0.15">
      <c r="KC162" s="3"/>
      <c r="KD162" s="3"/>
      <c r="KE162" s="3"/>
      <c r="KF162" s="3"/>
      <c r="KG162" s="3"/>
    </row>
    <row r="163" spans="289:293" ht="13.5" customHeight="1" x14ac:dyDescent="0.15">
      <c r="KC163" s="3"/>
      <c r="KD163" s="3"/>
      <c r="KE163" s="3"/>
      <c r="KF163" s="3"/>
      <c r="KG163" s="3"/>
    </row>
    <row r="164" spans="289:293" ht="13.5" customHeight="1" x14ac:dyDescent="0.15">
      <c r="KC164" s="3"/>
      <c r="KD164" s="3"/>
      <c r="KE164" s="3"/>
      <c r="KF164" s="3"/>
      <c r="KG164" s="3"/>
    </row>
    <row r="165" spans="289:293" ht="13.5" customHeight="1" x14ac:dyDescent="0.15">
      <c r="KC165" s="3"/>
      <c r="KD165" s="3"/>
      <c r="KE165" s="3"/>
      <c r="KF165" s="3"/>
      <c r="KG165" s="3"/>
    </row>
    <row r="166" spans="289:293" ht="13.5" customHeight="1" x14ac:dyDescent="0.15">
      <c r="KC166" s="3"/>
      <c r="KD166" s="3"/>
      <c r="KE166" s="3"/>
      <c r="KF166" s="3"/>
      <c r="KG166" s="3"/>
    </row>
    <row r="167" spans="289:293" ht="13.5" customHeight="1" x14ac:dyDescent="0.15">
      <c r="KC167" s="3"/>
      <c r="KD167" s="3"/>
      <c r="KE167" s="3"/>
      <c r="KF167" s="3"/>
      <c r="KG167" s="3"/>
    </row>
    <row r="168" spans="289:293" ht="13.5" customHeight="1" x14ac:dyDescent="0.15">
      <c r="KC168" s="3"/>
      <c r="KD168" s="3"/>
      <c r="KE168" s="3"/>
      <c r="KF168" s="3"/>
      <c r="KG168" s="3"/>
    </row>
    <row r="169" spans="289:293" ht="13.5" customHeight="1" x14ac:dyDescent="0.15">
      <c r="KC169" s="3"/>
      <c r="KD169" s="3"/>
      <c r="KE169" s="3"/>
      <c r="KF169" s="3"/>
      <c r="KG169" s="3"/>
    </row>
    <row r="170" spans="289:293" ht="13.5" customHeight="1" x14ac:dyDescent="0.15">
      <c r="KC170" s="3"/>
      <c r="KD170" s="3"/>
      <c r="KE170" s="3"/>
      <c r="KF170" s="3"/>
      <c r="KG170" s="3"/>
    </row>
    <row r="171" spans="289:293" ht="13.5" customHeight="1" x14ac:dyDescent="0.15">
      <c r="KC171" s="3"/>
      <c r="KD171" s="3"/>
      <c r="KE171" s="3"/>
      <c r="KF171" s="3"/>
      <c r="KG171" s="3"/>
    </row>
    <row r="172" spans="289:293" ht="13.5" customHeight="1" x14ac:dyDescent="0.15">
      <c r="KC172" s="3"/>
      <c r="KD172" s="3"/>
      <c r="KE172" s="3"/>
      <c r="KF172" s="3"/>
      <c r="KG172" s="3"/>
    </row>
    <row r="173" spans="289:293" ht="13.5" customHeight="1" x14ac:dyDescent="0.15">
      <c r="KC173" s="3"/>
      <c r="KD173" s="3"/>
      <c r="KE173" s="3"/>
      <c r="KF173" s="3"/>
      <c r="KG173" s="3"/>
    </row>
    <row r="174" spans="289:293" ht="13.5" customHeight="1" x14ac:dyDescent="0.15">
      <c r="KC174" s="3"/>
      <c r="KD174" s="3"/>
      <c r="KE174" s="3"/>
      <c r="KF174" s="3"/>
      <c r="KG174" s="3"/>
    </row>
    <row r="175" spans="289:293" ht="13.5" customHeight="1" x14ac:dyDescent="0.15">
      <c r="KC175" s="3"/>
      <c r="KD175" s="3"/>
      <c r="KE175" s="3"/>
      <c r="KF175" s="3"/>
      <c r="KG175" s="3"/>
    </row>
    <row r="176" spans="289:293" ht="13.5" customHeight="1" x14ac:dyDescent="0.15">
      <c r="KC176" s="3"/>
      <c r="KD176" s="3"/>
      <c r="KE176" s="3"/>
      <c r="KF176" s="3"/>
      <c r="KG176" s="3"/>
    </row>
    <row r="177" spans="289:293" ht="13.5" customHeight="1" x14ac:dyDescent="0.15">
      <c r="KC177" s="3"/>
      <c r="KD177" s="3"/>
      <c r="KE177" s="3"/>
      <c r="KF177" s="3"/>
      <c r="KG177" s="3"/>
    </row>
    <row r="178" spans="289:293" ht="13.5" customHeight="1" x14ac:dyDescent="0.15">
      <c r="KC178" s="3"/>
      <c r="KD178" s="3"/>
      <c r="KE178" s="3"/>
      <c r="KF178" s="3"/>
      <c r="KG178" s="3"/>
    </row>
    <row r="179" spans="289:293" ht="13.5" customHeight="1" x14ac:dyDescent="0.15">
      <c r="KC179" s="3"/>
      <c r="KD179" s="3"/>
      <c r="KE179" s="3"/>
      <c r="KF179" s="3"/>
      <c r="KG179" s="3"/>
    </row>
    <row r="180" spans="289:293" ht="13.5" customHeight="1" x14ac:dyDescent="0.15">
      <c r="KC180" s="3"/>
      <c r="KD180" s="3"/>
      <c r="KE180" s="3"/>
      <c r="KF180" s="3"/>
      <c r="KG180" s="3"/>
    </row>
    <row r="181" spans="289:293" ht="13.5" customHeight="1" x14ac:dyDescent="0.15">
      <c r="KC181" s="3"/>
      <c r="KD181" s="3"/>
      <c r="KE181" s="3"/>
      <c r="KF181" s="3"/>
      <c r="KG181" s="3"/>
    </row>
    <row r="182" spans="289:293" ht="13.5" customHeight="1" x14ac:dyDescent="0.15">
      <c r="KC182" s="3"/>
      <c r="KD182" s="3"/>
      <c r="KE182" s="3"/>
      <c r="KF182" s="3"/>
      <c r="KG182" s="3"/>
    </row>
    <row r="183" spans="289:293" ht="13.5" customHeight="1" x14ac:dyDescent="0.15">
      <c r="KC183" s="3"/>
      <c r="KD183" s="3"/>
      <c r="KE183" s="3"/>
      <c r="KF183" s="3"/>
      <c r="KG183" s="3"/>
    </row>
    <row r="184" spans="289:293" ht="13.5" customHeight="1" x14ac:dyDescent="0.15">
      <c r="KC184" s="3"/>
      <c r="KD184" s="3"/>
      <c r="KE184" s="3"/>
      <c r="KF184" s="3"/>
      <c r="KG184" s="3"/>
    </row>
    <row r="185" spans="289:293" ht="13.5" customHeight="1" x14ac:dyDescent="0.15">
      <c r="KC185" s="3"/>
      <c r="KD185" s="3"/>
      <c r="KE185" s="3"/>
      <c r="KF185" s="3"/>
      <c r="KG185" s="3"/>
    </row>
    <row r="186" spans="289:293" ht="13.5" customHeight="1" x14ac:dyDescent="0.15">
      <c r="KC186" s="3"/>
      <c r="KD186" s="3"/>
      <c r="KE186" s="3"/>
      <c r="KF186" s="3"/>
      <c r="KG186" s="3"/>
    </row>
    <row r="187" spans="289:293" ht="13.5" customHeight="1" x14ac:dyDescent="0.15">
      <c r="KC187" s="3"/>
      <c r="KD187" s="3"/>
      <c r="KE187" s="3"/>
      <c r="KF187" s="3"/>
      <c r="KG187" s="3"/>
    </row>
    <row r="188" spans="289:293" ht="13.5" customHeight="1" x14ac:dyDescent="0.15">
      <c r="KC188" s="3"/>
      <c r="KD188" s="3"/>
      <c r="KE188" s="3"/>
      <c r="KF188" s="3"/>
      <c r="KG188" s="3"/>
    </row>
    <row r="189" spans="289:293" ht="13.5" customHeight="1" x14ac:dyDescent="0.15">
      <c r="KC189" s="3"/>
      <c r="KD189" s="3"/>
      <c r="KE189" s="3"/>
      <c r="KF189" s="3"/>
      <c r="KG189" s="3"/>
    </row>
    <row r="190" spans="289:293" ht="13.5" customHeight="1" x14ac:dyDescent="0.15">
      <c r="KC190" s="3"/>
      <c r="KD190" s="3"/>
      <c r="KE190" s="3"/>
      <c r="KF190" s="3"/>
      <c r="KG190" s="3"/>
    </row>
    <row r="191" spans="289:293" ht="13.5" customHeight="1" x14ac:dyDescent="0.15">
      <c r="KC191" s="3"/>
      <c r="KD191" s="3"/>
      <c r="KE191" s="3"/>
      <c r="KF191" s="3"/>
      <c r="KG191" s="3"/>
    </row>
    <row r="192" spans="289:293" ht="13.5" customHeight="1" x14ac:dyDescent="0.15">
      <c r="KC192" s="3"/>
      <c r="KD192" s="3"/>
      <c r="KE192" s="3"/>
      <c r="KF192" s="3"/>
      <c r="KG192" s="3"/>
    </row>
    <row r="193" spans="289:293" ht="13.5" customHeight="1" x14ac:dyDescent="0.15">
      <c r="KC193" s="3"/>
      <c r="KD193" s="3"/>
      <c r="KE193" s="3"/>
      <c r="KF193" s="3"/>
      <c r="KG193" s="3"/>
    </row>
    <row r="194" spans="289:293" ht="13.5" customHeight="1" x14ac:dyDescent="0.15">
      <c r="KC194" s="3"/>
      <c r="KD194" s="3"/>
      <c r="KE194" s="3"/>
      <c r="KF194" s="3"/>
      <c r="KG194" s="3"/>
    </row>
    <row r="195" spans="289:293" ht="13.5" customHeight="1" x14ac:dyDescent="0.15">
      <c r="KC195" s="3"/>
      <c r="KD195" s="3"/>
      <c r="KE195" s="3"/>
      <c r="KF195" s="3"/>
      <c r="KG195" s="3"/>
    </row>
    <row r="196" spans="289:293" ht="13.5" customHeight="1" x14ac:dyDescent="0.15">
      <c r="KC196" s="3"/>
      <c r="KD196" s="3"/>
      <c r="KE196" s="3"/>
      <c r="KF196" s="3"/>
      <c r="KG196" s="3"/>
    </row>
    <row r="197" spans="289:293" ht="13.5" customHeight="1" x14ac:dyDescent="0.15">
      <c r="KC197" s="3"/>
      <c r="KD197" s="3"/>
      <c r="KE197" s="3"/>
      <c r="KF197" s="3"/>
      <c r="KG197" s="3"/>
    </row>
    <row r="198" spans="289:293" ht="13.5" customHeight="1" x14ac:dyDescent="0.15">
      <c r="KC198" s="3"/>
      <c r="KD198" s="3"/>
      <c r="KE198" s="3"/>
      <c r="KF198" s="3"/>
      <c r="KG198" s="3"/>
    </row>
    <row r="199" spans="289:293" ht="13.5" customHeight="1" x14ac:dyDescent="0.15">
      <c r="KC199" s="3"/>
      <c r="KD199" s="3"/>
      <c r="KE199" s="3"/>
      <c r="KF199" s="3"/>
      <c r="KG199" s="3"/>
    </row>
    <row r="200" spans="289:293" ht="13.5" customHeight="1" x14ac:dyDescent="0.15">
      <c r="KC200" s="3"/>
      <c r="KD200" s="3"/>
      <c r="KE200" s="3"/>
      <c r="KF200" s="3"/>
      <c r="KG200" s="3"/>
    </row>
    <row r="201" spans="289:293" ht="13.5" customHeight="1" x14ac:dyDescent="0.15">
      <c r="KC201" s="3"/>
      <c r="KD201" s="3"/>
      <c r="KE201" s="3"/>
      <c r="KF201" s="3"/>
      <c r="KG201" s="3"/>
    </row>
    <row r="202" spans="289:293" ht="13.5" customHeight="1" x14ac:dyDescent="0.15">
      <c r="KC202" s="3"/>
      <c r="KD202" s="3"/>
      <c r="KE202" s="3"/>
      <c r="KF202" s="3"/>
      <c r="KG202" s="3"/>
    </row>
    <row r="203" spans="289:293" ht="13.5" customHeight="1" x14ac:dyDescent="0.15">
      <c r="KC203" s="3"/>
      <c r="KD203" s="3"/>
      <c r="KE203" s="3"/>
      <c r="KF203" s="3"/>
      <c r="KG203" s="3"/>
    </row>
    <row r="204" spans="289:293" ht="13.5" customHeight="1" x14ac:dyDescent="0.15">
      <c r="KC204" s="3"/>
      <c r="KD204" s="3"/>
      <c r="KE204" s="3"/>
      <c r="KF204" s="3"/>
      <c r="KG204" s="3"/>
    </row>
    <row r="205" spans="289:293" ht="13.5" customHeight="1" x14ac:dyDescent="0.15">
      <c r="KC205" s="3"/>
      <c r="KD205" s="3"/>
      <c r="KE205" s="3"/>
      <c r="KF205" s="3"/>
      <c r="KG205" s="3"/>
    </row>
    <row r="206" spans="289:293" ht="13.5" customHeight="1" x14ac:dyDescent="0.15">
      <c r="KC206" s="3"/>
      <c r="KD206" s="3"/>
      <c r="KE206" s="3"/>
      <c r="KF206" s="3"/>
      <c r="KG206" s="3"/>
    </row>
    <row r="207" spans="289:293" ht="13.5" customHeight="1" x14ac:dyDescent="0.15">
      <c r="KC207" s="3"/>
      <c r="KD207" s="3"/>
      <c r="KE207" s="3"/>
      <c r="KF207" s="3"/>
      <c r="KG207" s="3"/>
    </row>
    <row r="208" spans="289:293" ht="13.5" customHeight="1" x14ac:dyDescent="0.15">
      <c r="KC208" s="3"/>
      <c r="KD208" s="3"/>
      <c r="KE208" s="3"/>
      <c r="KF208" s="3"/>
      <c r="KG208" s="3"/>
    </row>
    <row r="209" spans="289:293" ht="13.5" customHeight="1" x14ac:dyDescent="0.15">
      <c r="KC209" s="3"/>
      <c r="KD209" s="3"/>
      <c r="KE209" s="3"/>
      <c r="KF209" s="3"/>
      <c r="KG209" s="3"/>
    </row>
    <row r="210" spans="289:293" ht="13.5" customHeight="1" x14ac:dyDescent="0.15">
      <c r="KC210" s="3"/>
      <c r="KD210" s="3"/>
      <c r="KE210" s="3"/>
      <c r="KF210" s="3"/>
      <c r="KG210" s="3"/>
    </row>
    <row r="211" spans="289:293" ht="13.5" customHeight="1" x14ac:dyDescent="0.15">
      <c r="KC211" s="3"/>
      <c r="KD211" s="3"/>
      <c r="KE211" s="3"/>
      <c r="KF211" s="3"/>
      <c r="KG211" s="3"/>
    </row>
    <row r="212" spans="289:293" ht="13.5" customHeight="1" x14ac:dyDescent="0.15">
      <c r="KC212" s="3"/>
      <c r="KD212" s="3"/>
      <c r="KE212" s="3"/>
      <c r="KF212" s="3"/>
      <c r="KG212" s="3"/>
    </row>
    <row r="213" spans="289:293" ht="13.5" customHeight="1" x14ac:dyDescent="0.15">
      <c r="KC213" s="3"/>
      <c r="KD213" s="3"/>
      <c r="KE213" s="3"/>
      <c r="KF213" s="3"/>
      <c r="KG213" s="3"/>
    </row>
    <row r="214" spans="289:293" ht="13.5" customHeight="1" x14ac:dyDescent="0.15">
      <c r="KC214" s="3"/>
      <c r="KD214" s="3"/>
      <c r="KE214" s="3"/>
      <c r="KF214" s="3"/>
      <c r="KG214" s="3"/>
    </row>
    <row r="215" spans="289:293" ht="13.5" customHeight="1" x14ac:dyDescent="0.15">
      <c r="KC215" s="3"/>
      <c r="KD215" s="3"/>
      <c r="KE215" s="3"/>
      <c r="KF215" s="3"/>
      <c r="KG215" s="3"/>
    </row>
    <row r="216" spans="289:293" ht="13.5" customHeight="1" x14ac:dyDescent="0.15">
      <c r="KC216" s="3"/>
      <c r="KD216" s="3"/>
      <c r="KE216" s="3"/>
      <c r="KF216" s="3"/>
      <c r="KG216" s="3"/>
    </row>
    <row r="217" spans="289:293" ht="13.5" customHeight="1" x14ac:dyDescent="0.15">
      <c r="KC217" s="3"/>
      <c r="KD217" s="3"/>
      <c r="KE217" s="3"/>
      <c r="KF217" s="3"/>
      <c r="KG217" s="3"/>
    </row>
    <row r="218" spans="289:293" ht="13.5" customHeight="1" x14ac:dyDescent="0.15">
      <c r="KC218" s="3"/>
      <c r="KD218" s="3"/>
      <c r="KE218" s="3"/>
      <c r="KF218" s="3"/>
      <c r="KG218" s="3"/>
    </row>
    <row r="219" spans="289:293" ht="13.5" customHeight="1" x14ac:dyDescent="0.15">
      <c r="KC219" s="3"/>
      <c r="KD219" s="3"/>
      <c r="KE219" s="3"/>
      <c r="KF219" s="3"/>
      <c r="KG219" s="3"/>
    </row>
    <row r="220" spans="289:293" ht="13.5" customHeight="1" x14ac:dyDescent="0.15">
      <c r="KC220" s="3"/>
      <c r="KD220" s="3"/>
      <c r="KE220" s="3"/>
      <c r="KF220" s="3"/>
      <c r="KG220" s="3"/>
    </row>
    <row r="221" spans="289:293" ht="13.5" customHeight="1" x14ac:dyDescent="0.15">
      <c r="KC221" s="3"/>
      <c r="KD221" s="3"/>
      <c r="KE221" s="3"/>
      <c r="KF221" s="3"/>
      <c r="KG221" s="3"/>
    </row>
    <row r="222" spans="289:293" ht="13.5" customHeight="1" x14ac:dyDescent="0.15">
      <c r="KC222" s="3"/>
      <c r="KD222" s="3"/>
      <c r="KE222" s="3"/>
      <c r="KF222" s="3"/>
      <c r="KG222" s="3"/>
    </row>
    <row r="223" spans="289:293" ht="13.5" customHeight="1" x14ac:dyDescent="0.15">
      <c r="KC223" s="3"/>
      <c r="KD223" s="3"/>
      <c r="KE223" s="3"/>
      <c r="KF223" s="3"/>
      <c r="KG223" s="3"/>
    </row>
    <row r="224" spans="289:293" ht="13.5" customHeight="1" x14ac:dyDescent="0.15">
      <c r="KC224" s="3"/>
      <c r="KD224" s="3"/>
      <c r="KE224" s="3"/>
      <c r="KF224" s="3"/>
      <c r="KG224" s="3"/>
    </row>
    <row r="225" spans="289:293" ht="13.5" customHeight="1" x14ac:dyDescent="0.15">
      <c r="KC225" s="3"/>
      <c r="KD225" s="3"/>
      <c r="KE225" s="3"/>
      <c r="KF225" s="3"/>
      <c r="KG225" s="3"/>
    </row>
    <row r="226" spans="289:293" ht="13.5" customHeight="1" x14ac:dyDescent="0.15">
      <c r="KC226" s="3"/>
      <c r="KD226" s="3"/>
      <c r="KE226" s="3"/>
      <c r="KF226" s="3"/>
      <c r="KG226" s="3"/>
    </row>
    <row r="227" spans="289:293" ht="13.5" customHeight="1" x14ac:dyDescent="0.15">
      <c r="KC227" s="3"/>
      <c r="KD227" s="3"/>
      <c r="KE227" s="3"/>
      <c r="KF227" s="3"/>
      <c r="KG227" s="3"/>
    </row>
    <row r="228" spans="289:293" ht="13.5" customHeight="1" x14ac:dyDescent="0.15">
      <c r="KC228" s="3"/>
      <c r="KD228" s="3"/>
      <c r="KE228" s="3"/>
      <c r="KF228" s="3"/>
      <c r="KG228" s="3"/>
    </row>
    <row r="229" spans="289:293" ht="13.5" customHeight="1" x14ac:dyDescent="0.15">
      <c r="KC229" s="3"/>
      <c r="KD229" s="3"/>
      <c r="KE229" s="3"/>
      <c r="KF229" s="3"/>
      <c r="KG229" s="3"/>
    </row>
    <row r="230" spans="289:293" ht="13.5" customHeight="1" x14ac:dyDescent="0.15">
      <c r="KC230" s="3"/>
      <c r="KD230" s="3"/>
      <c r="KE230" s="3"/>
      <c r="KF230" s="3"/>
      <c r="KG230" s="3"/>
    </row>
    <row r="231" spans="289:293" ht="13.5" customHeight="1" x14ac:dyDescent="0.15">
      <c r="KC231" s="3"/>
      <c r="KD231" s="3"/>
      <c r="KE231" s="3"/>
      <c r="KF231" s="3"/>
      <c r="KG231" s="3"/>
    </row>
    <row r="232" spans="289:293" ht="13.5" customHeight="1" x14ac:dyDescent="0.15">
      <c r="KC232" s="3"/>
      <c r="KD232" s="3"/>
      <c r="KE232" s="3"/>
      <c r="KF232" s="3"/>
      <c r="KG232" s="3"/>
    </row>
    <row r="233" spans="289:293" ht="13.5" customHeight="1" x14ac:dyDescent="0.15">
      <c r="KC233" s="3"/>
      <c r="KD233" s="3"/>
      <c r="KE233" s="3"/>
      <c r="KF233" s="3"/>
      <c r="KG233" s="3"/>
    </row>
    <row r="234" spans="289:293" ht="13.5" customHeight="1" x14ac:dyDescent="0.15">
      <c r="KC234" s="3"/>
      <c r="KD234" s="3"/>
      <c r="KE234" s="3"/>
      <c r="KF234" s="3"/>
      <c r="KG234" s="3"/>
    </row>
    <row r="235" spans="289:293" ht="13.5" customHeight="1" x14ac:dyDescent="0.15">
      <c r="KC235" s="3"/>
      <c r="KD235" s="3"/>
      <c r="KE235" s="3"/>
      <c r="KF235" s="3"/>
      <c r="KG235" s="3"/>
    </row>
    <row r="236" spans="289:293" ht="13.5" customHeight="1" x14ac:dyDescent="0.15">
      <c r="KC236" s="3"/>
      <c r="KD236" s="3"/>
      <c r="KE236" s="3"/>
      <c r="KF236" s="3"/>
      <c r="KG236" s="3"/>
    </row>
    <row r="237" spans="289:293" ht="13.5" customHeight="1" x14ac:dyDescent="0.15">
      <c r="KC237" s="3"/>
      <c r="KD237" s="3"/>
      <c r="KE237" s="3"/>
      <c r="KF237" s="3"/>
      <c r="KG237" s="3"/>
    </row>
    <row r="238" spans="289:293" ht="13.5" customHeight="1" x14ac:dyDescent="0.15">
      <c r="KC238" s="3"/>
      <c r="KD238" s="3"/>
      <c r="KE238" s="3"/>
      <c r="KF238" s="3"/>
      <c r="KG238" s="3"/>
    </row>
    <row r="239" spans="289:293" ht="13.5" customHeight="1" x14ac:dyDescent="0.15">
      <c r="KC239" s="3"/>
      <c r="KD239" s="3"/>
      <c r="KE239" s="3"/>
      <c r="KF239" s="3"/>
      <c r="KG239" s="3"/>
    </row>
    <row r="240" spans="289:293" ht="13.5" customHeight="1" x14ac:dyDescent="0.15">
      <c r="KC240" s="3"/>
      <c r="KD240" s="3"/>
      <c r="KE240" s="3"/>
      <c r="KF240" s="3"/>
      <c r="KG240" s="3"/>
    </row>
    <row r="241" spans="289:293" ht="13.5" customHeight="1" x14ac:dyDescent="0.15">
      <c r="KC241" s="3"/>
      <c r="KD241" s="3"/>
      <c r="KE241" s="3"/>
      <c r="KF241" s="3"/>
      <c r="KG241" s="3"/>
    </row>
    <row r="242" spans="289:293" ht="13.5" customHeight="1" x14ac:dyDescent="0.15">
      <c r="KC242" s="3"/>
      <c r="KD242" s="3"/>
      <c r="KE242" s="3"/>
      <c r="KF242" s="3"/>
      <c r="KG242" s="3"/>
    </row>
    <row r="243" spans="289:293" ht="13.5" customHeight="1" x14ac:dyDescent="0.15">
      <c r="KC243" s="3"/>
      <c r="KD243" s="3"/>
      <c r="KE243" s="3"/>
      <c r="KF243" s="3"/>
      <c r="KG243" s="3"/>
    </row>
  </sheetData>
  <sheetProtection algorithmName="SHA-512" hashValue="zim7TPtTPLmh77cl1hzSKDt/4rX2nsNl5uTcXD0yjrQwjORtNl+0oi8xZlsuZ9OQ2seCOM3tyi23ClAsHwmnjQ==" saltValue="oWbeOrSvMHPPkLxau45ClA==" spinCount="100000" sheet="1" objects="1" scenarios="1" sort="0" autoFilter="0"/>
  <autoFilter ref="A6:BR82" xr:uid="{46219F82-1C38-2F4F-8350-F6194C265FAA}"/>
  <phoneticPr fontId="25" type="noConversion"/>
  <conditionalFormatting sqref="AM62:AM66 AM53:AM60 AM45:AM51 AM40:AM43 AM8:AM9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{B9BF23B1-08FD-0544-8A13-1983826A70A7}</x14:id>
        </ext>
      </extLst>
    </cfRule>
  </conditionalFormatting>
  <conditionalFormatting sqref="AM72:AM81 AM68:AM70 AM11:AM38">
    <cfRule type="dataBar" priority="1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{A0797324-9FF1-8248-B31F-3B88386A270B}</x14:id>
        </ext>
      </extLst>
    </cfRule>
  </conditionalFormatting>
  <conditionalFormatting sqref="AT10:AU38">
    <cfRule type="dataBar" priority="3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{6B2F9179-EBC6-5746-B419-BAEA9F9910D8}</x14:id>
        </ext>
      </extLst>
    </cfRule>
  </conditionalFormatting>
  <conditionalFormatting sqref="AT39:AU66 AT7:AU9">
    <cfRule type="dataBar" priority="154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{4BEF8583-603F-F64A-9AB9-10B4E4B5DABB}</x14:id>
        </ext>
      </extLst>
    </cfRule>
  </conditionalFormatting>
  <conditionalFormatting sqref="AT67:AU70">
    <cfRule type="dataBar" priority="3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{270A0BC3-B3F4-4845-B609-AE30A94F4FFD}</x14:id>
        </ext>
      </extLst>
    </cfRule>
  </conditionalFormatting>
  <conditionalFormatting sqref="AT71:AU82">
    <cfRule type="dataBar" priority="113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{F0DC786E-2133-464E-93BC-9B6676991173}</x14:id>
        </ext>
      </extLst>
    </cfRule>
  </conditionalFormatting>
  <dataValidations count="4">
    <dataValidation type="whole" operator="greaterThan" allowBlank="1" showInputMessage="1" showErrorMessage="1" sqref="BI82 BJ72 BL71 BL82 BG68:BG81 BL45:BM60 BG62:BG66 BF7:BG60 AX68:AY81 X68:Z81 AC68:AC81 Q68:V81 BM7:BM66 BI71 BI45:BI60 BF71:BF82 BF61:BF66 BM68:BM81 Q7:AC66 AX7:BB66 Q71:AC82 AX71:BB82" xr:uid="{C79FD054-A59B-C94C-B1EB-2C9ADBD1DF41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F62:BF66 BI7:BI66 BF8:BF60 BF68:BF81 BL68:BL81 BL7:BL66 BI68:BI81" xr:uid="{E4080166-1CD9-2B44-8784-5C2CDEA941C8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" sqref="W62:W66 W8:W60 W68:W81 AA68:AC81 AZ68:BB81 AA8:AC60 AZ8:BB60 AA62:AC66 AZ62:BB66" xr:uid="{526CDF11-E03C-5546-9B35-A8CB00F444CD}">
      <formula1>0</formula1>
    </dataValidation>
    <dataValidation operator="greaterThan" allowBlank="1" showInputMessage="1" showErrorMessage="1" sqref="BG61:BG66 BG73:BG81" xr:uid="{E8FBD601-C004-D244-836A-621D8C2483E7}"/>
  </dataValidation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BF23B1-08FD-0544-8A13-1983826A70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AM62:AM66 AM53:AM60 AM45:AM51 AM40:AM43 AM8:AM9</xm:sqref>
        </x14:conditionalFormatting>
        <x14:conditionalFormatting xmlns:xm="http://schemas.microsoft.com/office/excel/2006/main">
          <x14:cfRule type="dataBar" id="{A0797324-9FF1-8248-B31F-3B88386A270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AM72:AM81 AM68:AM70 AM11:AM38</xm:sqref>
        </x14:conditionalFormatting>
        <x14:conditionalFormatting xmlns:xm="http://schemas.microsoft.com/office/excel/2006/main">
          <x14:cfRule type="dataBar" id="{6B2F9179-EBC6-5746-B419-BAEA9F9910D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AT10:AU38</xm:sqref>
        </x14:conditionalFormatting>
        <x14:conditionalFormatting xmlns:xm="http://schemas.microsoft.com/office/excel/2006/main">
          <x14:cfRule type="dataBar" id="{4BEF8583-603F-F64A-9AB9-10B4E4B5DAB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AT39:AU66 AT7:AU9</xm:sqref>
        </x14:conditionalFormatting>
        <x14:conditionalFormatting xmlns:xm="http://schemas.microsoft.com/office/excel/2006/main">
          <x14:cfRule type="dataBar" id="{270A0BC3-B3F4-4845-B609-AE30A94F4FF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AT67:AU70</xm:sqref>
        </x14:conditionalFormatting>
        <x14:conditionalFormatting xmlns:xm="http://schemas.microsoft.com/office/excel/2006/main">
          <x14:cfRule type="dataBar" id="{F0DC786E-2133-464E-93BC-9B667699117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AT71:AU82</xm:sqref>
        </x14:conditionalFormatting>
        <x14:conditionalFormatting xmlns:xm="http://schemas.microsoft.com/office/excel/2006/main">
          <x14:cfRule type="expression" priority="2" id="{E994CB9B-B27F-EA45-B8E6-6255184AA15F}">
            <xm:f>Currency!$H$2="Dollar"</xm:f>
            <x14:dxf>
              <numFmt numFmtId="171" formatCode="[$$-409]#,##0.00"/>
            </x14:dxf>
          </x14:cfRule>
          <x14:cfRule type="expression" priority="3" id="{05A92222-071F-2D4A-AD96-4A07829FBC6F}">
            <xm:f>Currency!$H$2="Pound"</xm:f>
            <x14:dxf>
              <numFmt numFmtId="181" formatCode="[$£-809]#,##0.00"/>
            </x14:dxf>
          </x14:cfRule>
          <x14:cfRule type="expression" priority="4" id="{FC43B74A-EBA1-EF48-8E65-CFC5253CC055}">
            <xm:f>Currency!$H$2="Franc"</xm:f>
            <x14:dxf>
              <numFmt numFmtId="180" formatCode="[$CHF]\ #,##0.00"/>
            </x14:dxf>
          </x14:cfRule>
          <x14:cfRule type="expression" priority="5" id="{B751338C-58AD-1F49-AA48-2D42F77EACC5}">
            <xm:f>Currency!$H$2="Krone"</xm:f>
            <x14:dxf>
              <numFmt numFmtId="179" formatCode="[$kr-43B]\ #,##0.00"/>
            </x14:dxf>
          </x14:cfRule>
          <x14:cfRule type="expression" priority="6" id="{0737DACB-3C4A-244C-9455-162C0BB66BD1}">
            <xm:f>Currency!$H$2="Koruna"</xm:f>
            <x14:dxf>
              <numFmt numFmtId="178" formatCode="#,##0.00\ [$Kč-405]"/>
            </x14:dxf>
          </x14:cfRule>
          <x14:cfRule type="expression" priority="7" id="{ABABC5C9-28A2-4842-ADD1-0BE57041E881}">
            <xm:f>Currency!$H$2="Yen"</xm:f>
            <x14:dxf>
              <numFmt numFmtId="177" formatCode="[$¥-411]#,##0.00"/>
            </x14:dxf>
          </x14:cfRule>
          <x14:cfRule type="expression" priority="8" id="{A4DCC62A-DF3E-0941-8C85-B919B55A061B}">
            <xm:f>Currency!$H$2="Yuan"</xm:f>
            <x14:dxf>
              <numFmt numFmtId="176" formatCode="[$¥-804]#,##0.00"/>
            </x14:dxf>
          </x14:cfRule>
          <x14:cfRule type="expression" priority="9" id="{210DF900-6892-4847-8BD1-C242BDFEF35A}">
            <xm:f>Currency!$H$2="Won"</xm:f>
            <x14:dxf>
              <numFmt numFmtId="182" formatCode="[$₩-412]#,##0.00"/>
            </x14:dxf>
          </x14:cfRule>
          <xm:sqref>BG7 BI7:BN7 BP7 BH8:BH60 BK8:BK60 BN8:BN60 BG39 BI39:BN39 BP39 BG44 BI44:BN44 BP44 BG52 BI52:BN52 BP52 BG61 BI61:BN61 BP61 BH62:BH66 BK62:BK66 BN62:BN66</xm:sqref>
        </x14:conditionalFormatting>
        <x14:conditionalFormatting xmlns:xm="http://schemas.microsoft.com/office/excel/2006/main">
          <x14:cfRule type="expression" priority="32" id="{20A1C712-3C2F-984E-90EC-808B533E9EBC}">
            <xm:f>Currency!$H$2="Pound"</xm:f>
            <x14:dxf>
              <numFmt numFmtId="181" formatCode="[$£-809]#,##0.00"/>
            </x14:dxf>
          </x14:cfRule>
          <x14:cfRule type="expression" priority="33" id="{6EF072A7-D857-C74E-A831-4B1A0322B38F}">
            <xm:f>Currency!$H$2="Franc"</xm:f>
            <x14:dxf>
              <numFmt numFmtId="180" formatCode="[$CHF]\ #,##0.00"/>
            </x14:dxf>
          </x14:cfRule>
          <x14:cfRule type="expression" priority="34" id="{6C911E16-9603-F045-82C8-7870FBD427A6}">
            <xm:f>Currency!$H$2="Krone"</xm:f>
            <x14:dxf>
              <numFmt numFmtId="179" formatCode="[$kr-43B]\ #,##0.00"/>
            </x14:dxf>
          </x14:cfRule>
          <x14:cfRule type="expression" priority="35" id="{AF52C76D-61C6-7E4C-AE84-CE01F332576B}">
            <xm:f>Currency!$H$2="Koruna"</xm:f>
            <x14:dxf>
              <numFmt numFmtId="178" formatCode="#,##0.00\ [$Kč-405]"/>
            </x14:dxf>
          </x14:cfRule>
          <x14:cfRule type="expression" priority="36" id="{6FCE7F50-68B1-F742-A4C7-338ED9262248}">
            <xm:f>Currency!$H$2="Yen"</xm:f>
            <x14:dxf>
              <numFmt numFmtId="177" formatCode="[$¥-411]#,##0.00"/>
            </x14:dxf>
          </x14:cfRule>
          <x14:cfRule type="expression" priority="37" id="{501D38D4-B517-8543-B4E4-6D2395C66FAD}">
            <xm:f>Currency!$H$2="Yuan"</xm:f>
            <x14:dxf>
              <numFmt numFmtId="176" formatCode="[$¥-804]#,##0.00"/>
            </x14:dxf>
          </x14:cfRule>
          <x14:cfRule type="expression" priority="38" id="{0549FB22-49B3-7A42-AA46-9B489914F8BC}">
            <xm:f>Currency!$H$2="Won"</xm:f>
            <x14:dxf>
              <numFmt numFmtId="182" formatCode="[$₩-412]#,##0.00"/>
            </x14:dxf>
          </x14:cfRule>
          <xm:sqref>BG10 BI10:BN10 BP10 BH11:BH60 BK11:BK60 BN11:BN60</xm:sqref>
        </x14:conditionalFormatting>
        <x14:conditionalFormatting xmlns:xm="http://schemas.microsoft.com/office/excel/2006/main">
          <x14:cfRule type="expression" priority="23" id="{26797FCA-2974-C345-9E60-F8DDA180377B}">
            <xm:f>Currency!$H$2="Pound"</xm:f>
            <x14:dxf>
              <numFmt numFmtId="181" formatCode="[$£-809]#,##0.00"/>
            </x14:dxf>
          </x14:cfRule>
          <x14:cfRule type="expression" priority="24" id="{48334D47-B44C-494E-A01F-D2B4D5FC4D3B}">
            <xm:f>Currency!$H$2="Franc"</xm:f>
            <x14:dxf>
              <numFmt numFmtId="180" formatCode="[$CHF]\ #,##0.00"/>
            </x14:dxf>
          </x14:cfRule>
          <x14:cfRule type="expression" priority="25" id="{97DAC265-2686-6F4F-9131-24BB71470279}">
            <xm:f>Currency!$H$2="Krone"</xm:f>
            <x14:dxf>
              <numFmt numFmtId="179" formatCode="[$kr-43B]\ #,##0.00"/>
            </x14:dxf>
          </x14:cfRule>
          <x14:cfRule type="expression" priority="26" id="{97341F49-8088-9643-B3F7-2A314FA2D386}">
            <xm:f>Currency!$H$2="Koruna"</xm:f>
            <x14:dxf>
              <numFmt numFmtId="178" formatCode="#,##0.00\ [$Kč-405]"/>
            </x14:dxf>
          </x14:cfRule>
          <x14:cfRule type="expression" priority="27" id="{D9FFB9B2-A425-8F48-BFF7-3E2D99256DB9}">
            <xm:f>Currency!$H$2="Yen"</xm:f>
            <x14:dxf>
              <numFmt numFmtId="177" formatCode="[$¥-411]#,##0.00"/>
            </x14:dxf>
          </x14:cfRule>
          <x14:cfRule type="expression" priority="28" id="{A4D7800B-A4F1-F34E-9409-03D574A9B4AA}">
            <xm:f>Currency!$H$2="Yuan"</xm:f>
            <x14:dxf>
              <numFmt numFmtId="176" formatCode="[$¥-804]#,##0.00"/>
            </x14:dxf>
          </x14:cfRule>
          <x14:cfRule type="expression" priority="29" id="{5659DB62-D7A5-F145-BF00-3223CFAD81F3}">
            <xm:f>Currency!$H$2="Won"</xm:f>
            <x14:dxf>
              <numFmt numFmtId="182" formatCode="[$₩-412]#,##0.00"/>
            </x14:dxf>
          </x14:cfRule>
          <xm:sqref>BG67 BI67:BN67 BP67 BN68:BN81 BH68:BH82 BK68:BK82</xm:sqref>
        </x14:conditionalFormatting>
        <x14:conditionalFormatting xmlns:xm="http://schemas.microsoft.com/office/excel/2006/main">
          <x14:cfRule type="expression" priority="31" id="{84CCC081-4BA0-6C48-84D4-043E485AB4FC}">
            <xm:f>Currency!$H$2="Dollar"</xm:f>
            <x14:dxf>
              <numFmt numFmtId="171" formatCode="[$$-409]#,##0.00"/>
            </x14:dxf>
          </x14:cfRule>
          <xm:sqref>BI10:BN10 BH11:BH60 BK11:BK60 BN11:BN60 BG10 BP10</xm:sqref>
        </x14:conditionalFormatting>
        <x14:conditionalFormatting xmlns:xm="http://schemas.microsoft.com/office/excel/2006/main">
          <x14:cfRule type="expression" priority="22" id="{A237D45F-7C0E-B748-90FA-AA89F176DBB0}">
            <xm:f>Currency!$H$2="Dollar"</xm:f>
            <x14:dxf>
              <numFmt numFmtId="171" formatCode="[$$-409]#,##0.00"/>
            </x14:dxf>
          </x14:cfRule>
          <xm:sqref>BN68:BN81 BH68:BH82 BK68:BK82 BG67 BI67:BN67 BP67</xm:sqref>
        </x14:conditionalFormatting>
        <x14:conditionalFormatting xmlns:xm="http://schemas.microsoft.com/office/excel/2006/main">
          <x14:cfRule type="expression" priority="13" id="{55B85D9D-AB0E-A842-9748-3AFAF84824DA}">
            <xm:f>Currency!$H$2="Dollar"</xm:f>
            <x14:dxf>
              <numFmt numFmtId="171" formatCode="[$$-409]#,##0.00"/>
            </x14:dxf>
          </x14:cfRule>
          <x14:cfRule type="expression" priority="14" id="{19B896EE-DB8C-3F46-85F0-7E73D5E247E2}">
            <xm:f>Currency!$H$2="Pound"</xm:f>
            <x14:dxf>
              <numFmt numFmtId="181" formatCode="[$£-809]#,##0.00"/>
            </x14:dxf>
          </x14:cfRule>
          <x14:cfRule type="expression" priority="15" id="{43178224-7215-0D4F-8D82-B03CF5BE95EA}">
            <xm:f>Currency!$H$2="Franc"</xm:f>
            <x14:dxf>
              <numFmt numFmtId="180" formatCode="[$CHF]\ #,##0.00"/>
            </x14:dxf>
          </x14:cfRule>
          <x14:cfRule type="expression" priority="16" id="{86FCE73F-E9E0-9F4A-B6A1-AFF71C2254E0}">
            <xm:f>Currency!$H$2="Krone"</xm:f>
            <x14:dxf>
              <numFmt numFmtId="179" formatCode="[$kr-43B]\ #,##0.00"/>
            </x14:dxf>
          </x14:cfRule>
          <x14:cfRule type="expression" priority="17" id="{45364499-730C-F748-80A0-66841BEAC974}">
            <xm:f>Currency!$H$2="Koruna"</xm:f>
            <x14:dxf>
              <numFmt numFmtId="178" formatCode="#,##0.00\ [$Kč-405]"/>
            </x14:dxf>
          </x14:cfRule>
          <x14:cfRule type="expression" priority="18" id="{E628A2C7-CE48-E044-925A-65F95E953F70}">
            <xm:f>Currency!$H$2="Yen"</xm:f>
            <x14:dxf>
              <numFmt numFmtId="177" formatCode="[$¥-411]#,##0.00"/>
            </x14:dxf>
          </x14:cfRule>
          <x14:cfRule type="expression" priority="19" id="{EC93B732-57D6-E04B-8D07-BC9D7559DDDB}">
            <xm:f>Currency!$H$2="Yuan"</xm:f>
            <x14:dxf>
              <numFmt numFmtId="176" formatCode="[$¥-804]#,##0.00"/>
            </x14:dxf>
          </x14:cfRule>
          <x14:cfRule type="expression" priority="20" id="{E7FB478A-C138-6C46-8E96-78C42AA78080}">
            <xm:f>Currency!$H$2="Won"</xm:f>
            <x14:dxf>
              <numFmt numFmtId="182" formatCode="[$₩-412]#,##0.00"/>
            </x14:dxf>
          </x14:cfRule>
          <xm:sqref>BN5:BO66 BH7:BH66 BK7:BK66 AW7:AW82 BE7:BE82 BO67:BO81 BH71:BH81 BK71:BK81 BN71:BO82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KL83"/>
  <sheetViews>
    <sheetView showGridLines="0" topLeftCell="C1" zoomScaleNormal="100" workbookViewId="0">
      <selection activeCell="Q8" sqref="Q8"/>
    </sheetView>
  </sheetViews>
  <sheetFormatPr baseColWidth="10" defaultColWidth="11.5" defaultRowHeight="13.5" customHeight="1" outlineLevelCol="1" x14ac:dyDescent="0.15"/>
  <cols>
    <col min="1" max="1" width="8.5" style="2" hidden="1" customWidth="1" outlineLevel="1"/>
    <col min="2" max="2" width="19.1640625" style="2" hidden="1" customWidth="1" outlineLevel="1"/>
    <col min="3" max="3" width="25.5" style="2" customWidth="1" collapsed="1"/>
    <col min="4" max="4" width="8.33203125" style="2" customWidth="1"/>
    <col min="5" max="5" width="6.6640625" style="2" customWidth="1"/>
    <col min="6" max="6" width="23" style="2" hidden="1" customWidth="1" outlineLevel="1"/>
    <col min="7" max="7" width="12.83203125" style="2" customWidth="1" collapsed="1"/>
    <col min="8" max="9" width="13.5" style="2" hidden="1" customWidth="1" outlineLevel="1"/>
    <col min="10" max="10" width="32.83203125" style="2" hidden="1" customWidth="1" outlineLevel="1"/>
    <col min="11" max="11" width="14" style="2" hidden="1" customWidth="1" outlineLevel="1"/>
    <col min="12" max="12" width="13.5" style="2" hidden="1" customWidth="1" outlineLevel="1"/>
    <col min="13" max="13" width="9.1640625" style="2" hidden="1" customWidth="1" outlineLevel="1"/>
    <col min="14" max="14" width="5.1640625" style="2" bestFit="1" customWidth="1" collapsed="1"/>
    <col min="15" max="16" width="6.1640625" style="2" hidden="1" customWidth="1" outlineLevel="1"/>
    <col min="17" max="17" width="4.6640625" style="2" customWidth="1" collapsed="1"/>
    <col min="18" max="29" width="4.6640625" style="2" customWidth="1"/>
    <col min="30" max="30" width="5" style="2" customWidth="1"/>
    <col min="31" max="31" width="5.5" style="2" customWidth="1"/>
    <col min="32" max="34" width="11.6640625" style="2" hidden="1" customWidth="1" outlineLevel="1"/>
    <col min="35" max="41" width="10.8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8" width="12.33203125" style="2" hidden="1" customWidth="1" outlineLevel="1"/>
    <col min="49" max="49" width="12.33203125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2.33203125" style="2" bestFit="1" customWidth="1"/>
    <col min="58" max="58" width="6.1640625" style="2" customWidth="1"/>
    <col min="59" max="59" width="5.6640625" style="2" customWidth="1"/>
    <col min="60" max="60" width="12.33203125" style="2" bestFit="1" customWidth="1"/>
    <col min="61" max="61" width="5.5" style="2" customWidth="1"/>
    <col min="62" max="62" width="5.6640625" style="2" customWidth="1"/>
    <col min="63" max="63" width="12.33203125" style="2" bestFit="1" customWidth="1"/>
    <col min="64" max="64" width="5.5" style="2" customWidth="1"/>
    <col min="65" max="65" width="5.6640625" style="2" customWidth="1"/>
    <col min="66" max="66" width="12.33203125" style="2" bestFit="1" customWidth="1"/>
    <col min="67" max="67" width="19" style="2" customWidth="1"/>
    <col min="68" max="68" width="6.5" style="2" customWidth="1"/>
    <col min="69" max="69" width="8.83203125" style="2" customWidth="1"/>
    <col min="70" max="70" width="5.1640625" style="2" hidden="1" customWidth="1" outlineLevel="1"/>
    <col min="71" max="71" width="11.5" style="2" customWidth="1" collapsed="1"/>
    <col min="72" max="293" width="11.5" style="2" customWidth="1"/>
    <col min="294" max="16384" width="11.5" style="3"/>
  </cols>
  <sheetData>
    <row r="1" spans="1:298" ht="52" x14ac:dyDescent="0.15">
      <c r="A1" s="151" t="s">
        <v>24</v>
      </c>
      <c r="B1" s="133" t="s">
        <v>65</v>
      </c>
      <c r="C1" s="151"/>
      <c r="D1" s="360" t="s">
        <v>25</v>
      </c>
      <c r="E1" s="361" t="s">
        <v>784</v>
      </c>
      <c r="F1" s="360" t="s">
        <v>26</v>
      </c>
      <c r="G1" s="360" t="s">
        <v>27</v>
      </c>
      <c r="H1" s="360" t="s">
        <v>28</v>
      </c>
      <c r="I1" s="360" t="s">
        <v>1047</v>
      </c>
      <c r="J1" s="360" t="s">
        <v>1048</v>
      </c>
      <c r="K1" s="360" t="s">
        <v>1049</v>
      </c>
      <c r="L1" s="360" t="s">
        <v>1050</v>
      </c>
      <c r="M1" s="362" t="s">
        <v>29</v>
      </c>
      <c r="N1" s="348" t="s">
        <v>30</v>
      </c>
      <c r="O1" s="363" t="s">
        <v>785</v>
      </c>
      <c r="P1" s="364" t="s">
        <v>786</v>
      </c>
      <c r="Q1" s="321" t="s">
        <v>31</v>
      </c>
      <c r="R1" s="322"/>
      <c r="S1" s="322"/>
      <c r="T1" s="322"/>
      <c r="U1" s="322"/>
      <c r="V1" s="323"/>
      <c r="W1" s="323"/>
      <c r="X1" s="323"/>
      <c r="Y1" s="323"/>
      <c r="Z1" s="323"/>
      <c r="AA1" s="323"/>
      <c r="AB1" s="323"/>
      <c r="AC1" s="323"/>
      <c r="AD1" s="365" t="s">
        <v>4</v>
      </c>
      <c r="AE1" s="366" t="s">
        <v>5</v>
      </c>
      <c r="AF1" s="367"/>
      <c r="AG1" s="367"/>
      <c r="AH1" s="367"/>
      <c r="AI1" s="367"/>
      <c r="AJ1" s="561"/>
      <c r="AK1" s="562"/>
      <c r="AL1" s="35"/>
      <c r="AM1" s="35"/>
      <c r="AN1" s="367" t="s">
        <v>32</v>
      </c>
      <c r="AO1" s="367"/>
      <c r="AP1" s="367"/>
      <c r="AQ1" s="367"/>
      <c r="AR1" s="367" t="s">
        <v>33</v>
      </c>
      <c r="AS1" s="367"/>
      <c r="AT1" s="368"/>
      <c r="AU1" s="368"/>
      <c r="AV1" s="368" t="s">
        <v>34</v>
      </c>
      <c r="AW1" s="368" t="s">
        <v>34</v>
      </c>
      <c r="AX1" s="338" t="s">
        <v>35</v>
      </c>
      <c r="AY1" s="339"/>
      <c r="AZ1" s="340"/>
      <c r="BA1" s="340"/>
      <c r="BB1" s="340"/>
      <c r="BC1" s="369" t="s">
        <v>4</v>
      </c>
      <c r="BD1" s="370" t="s">
        <v>5</v>
      </c>
      <c r="BE1" s="371" t="s">
        <v>34</v>
      </c>
      <c r="BF1" s="560" t="s">
        <v>1004</v>
      </c>
      <c r="BG1" s="373" t="s">
        <v>5</v>
      </c>
      <c r="BH1" s="374" t="s">
        <v>34</v>
      </c>
      <c r="BI1" s="372" t="s">
        <v>36</v>
      </c>
      <c r="BJ1" s="373" t="s">
        <v>5</v>
      </c>
      <c r="BK1" s="374" t="s">
        <v>34</v>
      </c>
      <c r="BL1" s="372" t="s">
        <v>787</v>
      </c>
      <c r="BM1" s="373" t="s">
        <v>5</v>
      </c>
      <c r="BN1" s="374" t="s">
        <v>34</v>
      </c>
      <c r="BO1" s="375" t="s">
        <v>3</v>
      </c>
      <c r="BP1" s="376" t="s">
        <v>4</v>
      </c>
      <c r="BQ1" s="377" t="s">
        <v>5</v>
      </c>
      <c r="BR1" s="378" t="s">
        <v>37</v>
      </c>
    </row>
    <row r="2" spans="1:298" ht="13" customHeight="1" x14ac:dyDescent="0.15">
      <c r="A2" s="38"/>
      <c r="B2" s="121"/>
      <c r="C2" s="9"/>
      <c r="D2" s="309"/>
      <c r="E2" s="307"/>
      <c r="F2" s="308"/>
      <c r="G2" s="308"/>
      <c r="H2" s="308"/>
      <c r="I2" s="320"/>
      <c r="J2" s="320"/>
      <c r="K2" s="320"/>
      <c r="L2" s="320"/>
      <c r="M2" s="320"/>
      <c r="N2" s="349" t="s">
        <v>765</v>
      </c>
      <c r="O2" s="349"/>
      <c r="P2" s="349"/>
      <c r="Q2" s="350" t="s">
        <v>38</v>
      </c>
      <c r="R2" s="350" t="s">
        <v>39</v>
      </c>
      <c r="S2" s="350" t="s">
        <v>40</v>
      </c>
      <c r="T2" s="350" t="s">
        <v>41</v>
      </c>
      <c r="U2" s="350" t="s">
        <v>42</v>
      </c>
      <c r="V2" s="350" t="s">
        <v>43</v>
      </c>
      <c r="W2" s="350" t="s">
        <v>44</v>
      </c>
      <c r="X2" s="350" t="s">
        <v>45</v>
      </c>
      <c r="Y2" s="350" t="s">
        <v>46</v>
      </c>
      <c r="Z2" s="350" t="s">
        <v>47</v>
      </c>
      <c r="AA2" s="350" t="s">
        <v>48</v>
      </c>
      <c r="AB2" s="350"/>
      <c r="AC2" s="352"/>
      <c r="AD2" s="319"/>
      <c r="AE2" s="311"/>
      <c r="AF2" s="311"/>
      <c r="AG2" s="311"/>
      <c r="AH2" s="311"/>
      <c r="AI2" s="311"/>
      <c r="AJ2" s="311"/>
      <c r="AK2" s="41"/>
      <c r="AL2" s="311"/>
      <c r="AM2" s="41"/>
      <c r="AN2" s="311"/>
      <c r="AO2" s="311"/>
      <c r="AP2" s="311"/>
      <c r="AQ2" s="311"/>
      <c r="AR2" s="311"/>
      <c r="AS2" s="312"/>
      <c r="AT2" s="312"/>
      <c r="AU2" s="312"/>
      <c r="AV2" s="337"/>
      <c r="AW2" s="337"/>
      <c r="AX2" s="350" t="s">
        <v>49</v>
      </c>
      <c r="AY2" s="350" t="s">
        <v>41</v>
      </c>
      <c r="AZ2" s="350" t="s">
        <v>40</v>
      </c>
      <c r="BA2" s="350" t="s">
        <v>50</v>
      </c>
      <c r="BB2" s="350" t="s">
        <v>47</v>
      </c>
      <c r="BC2" s="319"/>
      <c r="BD2" s="311"/>
      <c r="BE2" s="313"/>
      <c r="BF2" s="380"/>
      <c r="BG2" s="311"/>
      <c r="BH2" s="313"/>
      <c r="BI2" s="380"/>
      <c r="BJ2" s="311"/>
      <c r="BK2" s="313"/>
      <c r="BL2" s="380"/>
      <c r="BM2" s="311"/>
      <c r="BN2" s="313"/>
      <c r="BO2" s="314"/>
      <c r="BP2" s="315"/>
      <c r="BQ2" s="316"/>
      <c r="BR2" s="317"/>
    </row>
    <row r="3" spans="1:298" ht="13" customHeight="1" x14ac:dyDescent="0.15">
      <c r="A3" s="307"/>
      <c r="B3" s="308"/>
      <c r="C3" s="4"/>
      <c r="D3" s="309"/>
      <c r="E3" s="309"/>
      <c r="F3" s="309"/>
      <c r="G3" s="309"/>
      <c r="H3" s="309"/>
      <c r="I3" s="576"/>
      <c r="J3" s="576"/>
      <c r="K3" s="576"/>
      <c r="L3" s="576"/>
      <c r="M3" s="320"/>
      <c r="N3" s="349" t="s">
        <v>431</v>
      </c>
      <c r="O3" s="349"/>
      <c r="P3" s="349"/>
      <c r="Q3" s="350" t="s">
        <v>768</v>
      </c>
      <c r="R3" s="350" t="s">
        <v>770</v>
      </c>
      <c r="S3" s="350" t="s">
        <v>766</v>
      </c>
      <c r="T3" s="350" t="s">
        <v>771</v>
      </c>
      <c r="U3" s="350" t="s">
        <v>775</v>
      </c>
      <c r="V3" s="350" t="s">
        <v>774</v>
      </c>
      <c r="W3" s="350" t="s">
        <v>772</v>
      </c>
      <c r="X3" s="350" t="s">
        <v>776</v>
      </c>
      <c r="Y3" s="350" t="s">
        <v>769</v>
      </c>
      <c r="Z3" s="350" t="s">
        <v>767</v>
      </c>
      <c r="AA3" s="350" t="s">
        <v>773</v>
      </c>
      <c r="AB3" s="350" t="s">
        <v>432</v>
      </c>
      <c r="AC3" s="352" t="s">
        <v>433</v>
      </c>
      <c r="AD3" s="319"/>
      <c r="AE3" s="311"/>
      <c r="AF3" s="311"/>
      <c r="AG3" s="311"/>
      <c r="AH3" s="311"/>
      <c r="AI3" s="311"/>
      <c r="AJ3" s="311"/>
      <c r="AK3" s="41"/>
      <c r="AL3" s="311"/>
      <c r="AM3" s="41"/>
      <c r="AN3" s="311"/>
      <c r="AO3" s="311"/>
      <c r="AP3" s="311"/>
      <c r="AQ3" s="311"/>
      <c r="AR3" s="311"/>
      <c r="AS3" s="311"/>
      <c r="AT3" s="312"/>
      <c r="AU3" s="312"/>
      <c r="AV3" s="337"/>
      <c r="AW3" s="337"/>
      <c r="AX3" s="350"/>
      <c r="AY3" s="350"/>
      <c r="AZ3" s="350"/>
      <c r="BA3" s="350"/>
      <c r="BB3" s="350"/>
      <c r="BC3" s="319"/>
      <c r="BD3" s="311"/>
      <c r="BE3" s="313"/>
      <c r="BF3" s="310"/>
      <c r="BG3" s="311"/>
      <c r="BH3" s="313"/>
      <c r="BI3" s="310"/>
      <c r="BJ3" s="311"/>
      <c r="BK3" s="313"/>
      <c r="BL3" s="310"/>
      <c r="BM3" s="311"/>
      <c r="BN3" s="313"/>
      <c r="BO3" s="314"/>
      <c r="BP3" s="315"/>
      <c r="BQ3" s="316"/>
      <c r="BR3" s="317"/>
      <c r="BS3" s="301"/>
      <c r="KH3" s="2"/>
      <c r="KI3" s="2"/>
      <c r="KJ3" s="2"/>
      <c r="KK3" s="2"/>
      <c r="KL3" s="2"/>
    </row>
    <row r="4" spans="1:298" ht="13" customHeight="1" x14ac:dyDescent="0.15">
      <c r="A4" s="38"/>
      <c r="B4" s="122"/>
      <c r="C4" s="9"/>
      <c r="D4" s="309"/>
      <c r="E4" s="307"/>
      <c r="F4" s="308"/>
      <c r="G4" s="308"/>
      <c r="H4" s="308"/>
      <c r="I4" s="320"/>
      <c r="J4" s="320"/>
      <c r="K4" s="320"/>
      <c r="L4" s="320"/>
      <c r="M4" s="320"/>
      <c r="N4" s="318" t="s">
        <v>1264</v>
      </c>
      <c r="O4" s="351"/>
      <c r="P4" s="351"/>
      <c r="Q4" s="352" t="s">
        <v>51</v>
      </c>
      <c r="R4" s="352" t="s">
        <v>471</v>
      </c>
      <c r="S4" s="352" t="s">
        <v>501</v>
      </c>
      <c r="T4" s="352" t="s">
        <v>500</v>
      </c>
      <c r="U4" s="352" t="s">
        <v>52</v>
      </c>
      <c r="V4" s="352" t="s">
        <v>409</v>
      </c>
      <c r="W4" s="352"/>
      <c r="X4" s="352" t="s">
        <v>503</v>
      </c>
      <c r="Y4" s="352" t="s">
        <v>504</v>
      </c>
      <c r="Z4" s="352" t="s">
        <v>474</v>
      </c>
      <c r="AA4" s="352"/>
      <c r="AB4" s="352"/>
      <c r="AC4" s="352" t="s">
        <v>1119</v>
      </c>
      <c r="AD4" s="319"/>
      <c r="AE4" s="311"/>
      <c r="AF4" s="311"/>
      <c r="AG4" s="311"/>
      <c r="AH4" s="311"/>
      <c r="AI4" s="311"/>
      <c r="AJ4" s="311"/>
      <c r="AK4" s="41"/>
      <c r="AL4" s="311"/>
      <c r="AM4" s="41"/>
      <c r="AN4" s="311"/>
      <c r="AO4" s="311"/>
      <c r="AP4" s="311"/>
      <c r="AQ4" s="311"/>
      <c r="AR4" s="311"/>
      <c r="AS4" s="311"/>
      <c r="AT4" s="312"/>
      <c r="AU4" s="312"/>
      <c r="AV4" s="337"/>
      <c r="AW4" s="337"/>
      <c r="AX4" s="352" t="s">
        <v>866</v>
      </c>
      <c r="AY4" s="352" t="s">
        <v>502</v>
      </c>
      <c r="AZ4" s="352"/>
      <c r="BA4" s="352"/>
      <c r="BB4" s="352" t="s">
        <v>516</v>
      </c>
      <c r="BC4" s="319"/>
      <c r="BD4" s="311"/>
      <c r="BE4" s="313"/>
      <c r="BF4" s="382"/>
      <c r="BG4" s="311"/>
      <c r="BH4" s="313"/>
      <c r="BI4" s="382"/>
      <c r="BJ4" s="311"/>
      <c r="BK4" s="313"/>
      <c r="BL4" s="382"/>
      <c r="BM4" s="311"/>
      <c r="BN4" s="313"/>
      <c r="BO4" s="314"/>
      <c r="BP4" s="315"/>
      <c r="BQ4" s="316"/>
      <c r="BR4" s="317"/>
    </row>
    <row r="5" spans="1:298" ht="14.25" customHeight="1" x14ac:dyDescent="0.15">
      <c r="A5" s="43"/>
      <c r="B5" s="43"/>
      <c r="C5" s="10"/>
      <c r="D5" s="43"/>
      <c r="E5" s="384"/>
      <c r="F5" s="43"/>
      <c r="G5" s="43"/>
      <c r="H5" s="43"/>
      <c r="I5" s="384"/>
      <c r="J5" s="384"/>
      <c r="K5" s="384"/>
      <c r="L5" s="384"/>
      <c r="M5" s="43"/>
      <c r="N5" s="346"/>
      <c r="O5" s="385"/>
      <c r="P5" s="385"/>
      <c r="Q5" s="324">
        <f t="shared" ref="Q5:AC5" si="0">SUMPRODUCT(Q6:Q36,$N6:$N36)</f>
        <v>0</v>
      </c>
      <c r="R5" s="325">
        <f t="shared" si="0"/>
        <v>0</v>
      </c>
      <c r="S5" s="326">
        <f t="shared" si="0"/>
        <v>0</v>
      </c>
      <c r="T5" s="327">
        <f t="shared" si="0"/>
        <v>0</v>
      </c>
      <c r="U5" s="328">
        <f t="shared" si="0"/>
        <v>0</v>
      </c>
      <c r="V5" s="329">
        <f t="shared" si="0"/>
        <v>0</v>
      </c>
      <c r="W5" s="330">
        <f t="shared" si="0"/>
        <v>0</v>
      </c>
      <c r="X5" s="331">
        <f t="shared" si="0"/>
        <v>0</v>
      </c>
      <c r="Y5" s="332">
        <f t="shared" si="0"/>
        <v>0</v>
      </c>
      <c r="Z5" s="333">
        <f t="shared" si="0"/>
        <v>0</v>
      </c>
      <c r="AA5" s="334">
        <f t="shared" si="0"/>
        <v>0</v>
      </c>
      <c r="AB5" s="346">
        <f t="shared" si="0"/>
        <v>0</v>
      </c>
      <c r="AC5" s="346">
        <f t="shared" si="0"/>
        <v>0</v>
      </c>
      <c r="AD5" s="44">
        <f>SUM(AD6:AD36)</f>
        <v>0</v>
      </c>
      <c r="AE5" s="101">
        <f>SUM(AE6:AE36)</f>
        <v>0</v>
      </c>
      <c r="AF5" s="43"/>
      <c r="AG5" s="43"/>
      <c r="AH5" s="43"/>
      <c r="AI5" s="101"/>
      <c r="AJ5" s="429"/>
      <c r="AK5" s="101"/>
      <c r="AL5" s="429"/>
      <c r="AM5" s="101"/>
      <c r="AN5" s="101"/>
      <c r="AO5" s="429"/>
      <c r="AP5" s="429"/>
      <c r="AQ5" s="429"/>
      <c r="AR5" s="101"/>
      <c r="AS5" s="44"/>
      <c r="AT5" s="44"/>
      <c r="AU5" s="44"/>
      <c r="AV5" s="44" t="s">
        <v>53</v>
      </c>
      <c r="AW5" s="401"/>
      <c r="AX5" s="341">
        <f>SUMPRODUCT(AX6:AX36,$N6:$N36)</f>
        <v>0</v>
      </c>
      <c r="AY5" s="342">
        <f>SUMPRODUCT(AY6:AY36,$N6:$N36)</f>
        <v>0</v>
      </c>
      <c r="AZ5" s="343">
        <f>SUMPRODUCT(AZ6:AZ36,$N6:$N36)</f>
        <v>0</v>
      </c>
      <c r="BA5" s="344">
        <f>SUMPRODUCT(BA6:BA36,$N6:$N36)</f>
        <v>0</v>
      </c>
      <c r="BB5" s="345">
        <f>SUMPRODUCT(BB6:BB36,$N6:$N36)</f>
        <v>0</v>
      </c>
      <c r="BC5" s="43">
        <f>SUM(BC6:BC36)</f>
        <v>0</v>
      </c>
      <c r="BD5" s="101">
        <f>SUM(BD6:BD36)</f>
        <v>0</v>
      </c>
      <c r="BE5" s="45" t="s">
        <v>53</v>
      </c>
      <c r="BF5" s="43">
        <f>SUMPRODUCT(BF6:BF36,$N6:$N36)</f>
        <v>0</v>
      </c>
      <c r="BG5" s="101">
        <f>SUM(BG6:BG36)</f>
        <v>0</v>
      </c>
      <c r="BH5" s="45" t="s">
        <v>53</v>
      </c>
      <c r="BI5" s="43">
        <f>SUMPRODUCT(BI6:BI36,$N6:$N36)</f>
        <v>0</v>
      </c>
      <c r="BJ5" s="101">
        <f>SUM(BJ6:BJ36)</f>
        <v>0</v>
      </c>
      <c r="BK5" s="45" t="s">
        <v>53</v>
      </c>
      <c r="BL5" s="43">
        <f>SUMPRODUCT(BL6:BL36,$N6:$N36)</f>
        <v>0</v>
      </c>
      <c r="BM5" s="101">
        <f>SUM(BM6:BM36)</f>
        <v>0</v>
      </c>
      <c r="BN5" s="45" t="s">
        <v>53</v>
      </c>
      <c r="BO5" s="465">
        <f>SUM(BO6:BO36)</f>
        <v>0</v>
      </c>
      <c r="BP5" s="37">
        <f>SUM(BP6:BP36)</f>
        <v>0</v>
      </c>
      <c r="BQ5" s="37">
        <f>SUM(BQ6:BQ36)</f>
        <v>0</v>
      </c>
      <c r="BR5" s="46">
        <f>ROWS(BR6:BR36)</f>
        <v>31</v>
      </c>
    </row>
    <row r="6" spans="1:298" ht="13" customHeight="1" x14ac:dyDescent="0.15">
      <c r="A6" s="47"/>
      <c r="B6" s="41"/>
      <c r="C6" s="124"/>
      <c r="D6" s="43"/>
      <c r="E6" s="384"/>
      <c r="F6" s="43"/>
      <c r="G6" s="55"/>
      <c r="H6" s="43"/>
      <c r="I6" s="384"/>
      <c r="J6" s="384"/>
      <c r="K6" s="384"/>
      <c r="L6" s="384"/>
      <c r="M6" s="43"/>
      <c r="N6" s="43"/>
      <c r="O6" s="384"/>
      <c r="P6" s="384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380"/>
      <c r="AK6" s="40"/>
      <c r="AL6" s="380"/>
      <c r="AM6" s="40"/>
      <c r="AN6" s="40"/>
      <c r="AO6" s="380"/>
      <c r="AP6" s="380"/>
      <c r="AQ6" s="380"/>
      <c r="AR6" s="40"/>
      <c r="AS6" s="40"/>
      <c r="AT6" s="40"/>
      <c r="AU6" s="40"/>
      <c r="AV6" s="40"/>
      <c r="AW6" s="380"/>
      <c r="AX6" s="40"/>
      <c r="AY6" s="40"/>
      <c r="AZ6" s="40"/>
      <c r="BA6" s="40"/>
      <c r="BB6" s="40"/>
      <c r="BC6" s="48"/>
      <c r="BD6" s="48"/>
      <c r="BE6" s="48"/>
      <c r="BF6" s="40"/>
      <c r="BG6" s="48"/>
      <c r="BH6" s="48"/>
      <c r="BI6" s="40"/>
      <c r="BJ6" s="48"/>
      <c r="BK6" s="48"/>
      <c r="BL6" s="40"/>
      <c r="BM6" s="48"/>
      <c r="BN6" s="48"/>
      <c r="BO6" s="458"/>
      <c r="BP6" s="47"/>
      <c r="BQ6" s="47"/>
      <c r="BR6" s="50"/>
    </row>
    <row r="7" spans="1:298" ht="17" x14ac:dyDescent="0.2">
      <c r="A7" s="78"/>
      <c r="B7" s="200"/>
      <c r="C7" s="288" t="s">
        <v>1217</v>
      </c>
      <c r="D7" s="79"/>
      <c r="E7" s="214"/>
      <c r="F7" s="93"/>
      <c r="G7" s="93"/>
      <c r="H7" s="93"/>
      <c r="I7" s="93"/>
      <c r="J7" s="93"/>
      <c r="K7" s="93"/>
      <c r="L7" s="93"/>
      <c r="M7" s="93"/>
      <c r="N7" s="80"/>
      <c r="O7" s="93"/>
      <c r="P7" s="93"/>
      <c r="Q7" s="530"/>
      <c r="R7" s="530"/>
      <c r="S7" s="530"/>
      <c r="T7" s="530"/>
      <c r="U7" s="530"/>
      <c r="V7" s="530"/>
      <c r="W7" s="530"/>
      <c r="X7" s="530"/>
      <c r="Y7" s="530"/>
      <c r="Z7" s="530"/>
      <c r="AA7" s="530"/>
      <c r="AB7" s="530"/>
      <c r="AC7" s="530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530"/>
      <c r="AY7" s="530"/>
      <c r="AZ7" s="530"/>
      <c r="BA7" s="530"/>
      <c r="BB7" s="530"/>
      <c r="BC7" s="93"/>
      <c r="BD7" s="93"/>
      <c r="BE7" s="93"/>
      <c r="BF7" s="530"/>
      <c r="BG7" s="93"/>
      <c r="BH7" s="93"/>
      <c r="BI7" s="530"/>
      <c r="BJ7" s="93"/>
      <c r="BK7" s="93"/>
      <c r="BL7" s="530"/>
      <c r="BM7" s="93"/>
      <c r="BN7" s="93"/>
      <c r="BO7" s="93"/>
      <c r="BP7" s="93"/>
      <c r="BQ7" s="88"/>
      <c r="BR7" s="89"/>
    </row>
    <row r="8" spans="1:298" ht="12.75" customHeight="1" x14ac:dyDescent="0.15">
      <c r="A8" s="217" t="str">
        <f>"CR5"&amp;REPT(0,4-LEN(BR8))&amp;BR8</f>
        <v>CR52712</v>
      </c>
      <c r="B8" s="396" t="s">
        <v>1217</v>
      </c>
      <c r="C8" s="396" t="s">
        <v>1260</v>
      </c>
      <c r="D8" s="396" t="s">
        <v>470</v>
      </c>
      <c r="E8" s="446"/>
      <c r="F8" s="129" t="s">
        <v>311</v>
      </c>
      <c r="G8" s="55" t="s">
        <v>72</v>
      </c>
      <c r="H8" s="55" t="s">
        <v>70</v>
      </c>
      <c r="I8" s="230" t="s">
        <v>1054</v>
      </c>
      <c r="J8" s="590" t="s">
        <v>1062</v>
      </c>
      <c r="K8" s="590" t="s">
        <v>1057</v>
      </c>
      <c r="L8" s="230" t="s">
        <v>1055</v>
      </c>
      <c r="M8" s="219">
        <v>1.2150000000000001</v>
      </c>
      <c r="N8" s="217">
        <v>10</v>
      </c>
      <c r="O8" s="415"/>
      <c r="P8" s="416"/>
      <c r="Q8" s="411"/>
      <c r="R8" s="202"/>
      <c r="S8" s="203"/>
      <c r="T8" s="204"/>
      <c r="U8" s="205"/>
      <c r="V8" s="206"/>
      <c r="W8" s="447"/>
      <c r="X8" s="208"/>
      <c r="Y8" s="209"/>
      <c r="Z8" s="210"/>
      <c r="AA8" s="448"/>
      <c r="AB8" s="506"/>
      <c r="AC8" s="248"/>
      <c r="AD8" s="220">
        <f t="shared" ref="AD8:AD12" si="1">SUM(Q8:AC8)</f>
        <v>0</v>
      </c>
      <c r="AE8" s="221">
        <f t="shared" ref="AE8:AE12" si="2">N8*AD8</f>
        <v>0</v>
      </c>
      <c r="AF8" s="69"/>
      <c r="AG8" s="69"/>
      <c r="AH8" s="70"/>
      <c r="AI8" s="159"/>
      <c r="AJ8" s="495"/>
      <c r="AK8" s="495"/>
      <c r="AL8" s="495"/>
      <c r="AM8" s="489"/>
      <c r="AN8" s="69">
        <v>214</v>
      </c>
      <c r="AO8" s="70"/>
      <c r="AP8" s="70"/>
      <c r="AQ8" s="601"/>
      <c r="AR8" s="69">
        <v>174</v>
      </c>
      <c r="AS8" s="69"/>
      <c r="AT8" s="489"/>
      <c r="AU8" s="490"/>
      <c r="AV8" s="490">
        <f t="shared" ref="AV8:AV12" si="3">IF(OrderFormType="Wholesale",CEILING(AR8*ExchRate,ExchRateRoundUpTo),CEILING(AN8*ExchRate,ExchRateRoundUpTo)/1.22)</f>
        <v>174</v>
      </c>
      <c r="AW8" s="490">
        <f t="shared" ref="AW8:AW12" si="4">AV8*(1+AO8+AP8)</f>
        <v>174</v>
      </c>
      <c r="AX8" s="240"/>
      <c r="AY8" s="241"/>
      <c r="AZ8" s="504"/>
      <c r="BA8" s="505"/>
      <c r="BB8" s="443"/>
      <c r="BC8" s="245">
        <f>SUM(AX8:BB8)</f>
        <v>0</v>
      </c>
      <c r="BD8" s="217">
        <f>N8*BC8</f>
        <v>0</v>
      </c>
      <c r="BE8" s="491">
        <f>AV8*(1+AO8+AP8)</f>
        <v>174</v>
      </c>
      <c r="BF8" s="395"/>
      <c r="BG8" s="217">
        <f t="shared" ref="BG8:BG12" si="5">$N8*BF8</f>
        <v>0</v>
      </c>
      <c r="BH8" s="491">
        <f t="shared" ref="BH8:BH12" si="6">$AV8*(1.1+$AO8+$AP8)</f>
        <v>191.4</v>
      </c>
      <c r="BI8" s="395"/>
      <c r="BJ8" s="217">
        <f>N8*BI8</f>
        <v>0</v>
      </c>
      <c r="BK8" s="491">
        <f>AV8*(1.15+AO8+AP8)</f>
        <v>200.1</v>
      </c>
      <c r="BL8" s="395"/>
      <c r="BM8" s="217">
        <f>N8*BL8</f>
        <v>0</v>
      </c>
      <c r="BN8" s="491">
        <f>AV8*(1.2+AO8+AP8)</f>
        <v>208.79999999999998</v>
      </c>
      <c r="BO8" s="392">
        <f>(AD8*AW8)+(BC8*BE8)+(BF8*BH8)+(BI8*BK8)+(BL8*BN8)</f>
        <v>0</v>
      </c>
      <c r="BP8" s="217">
        <f>AD8+BC8+BF8+BI8+BL8</f>
        <v>0</v>
      </c>
      <c r="BQ8" s="217">
        <f>N8*BP8</f>
        <v>0</v>
      </c>
      <c r="BR8" s="222">
        <v>2712</v>
      </c>
    </row>
    <row r="9" spans="1:298" ht="12.75" customHeight="1" x14ac:dyDescent="0.15">
      <c r="A9" s="217" t="str">
        <f>"CR5"&amp;REPT(0,4-LEN(BR9))&amp;BR9</f>
        <v>CR52713</v>
      </c>
      <c r="B9" s="396" t="s">
        <v>1217</v>
      </c>
      <c r="C9" s="396" t="s">
        <v>1261</v>
      </c>
      <c r="D9" s="396" t="s">
        <v>470</v>
      </c>
      <c r="E9" s="446"/>
      <c r="F9" s="219" t="s">
        <v>56</v>
      </c>
      <c r="G9" s="219" t="s">
        <v>72</v>
      </c>
      <c r="H9" s="219" t="s">
        <v>70</v>
      </c>
      <c r="I9" s="230" t="s">
        <v>1054</v>
      </c>
      <c r="J9" s="590" t="s">
        <v>1062</v>
      </c>
      <c r="K9" s="590" t="s">
        <v>1057</v>
      </c>
      <c r="L9" s="230" t="s">
        <v>1055</v>
      </c>
      <c r="M9" s="219">
        <v>2.4525000000000001</v>
      </c>
      <c r="N9" s="217">
        <v>3</v>
      </c>
      <c r="O9" s="415"/>
      <c r="P9" s="416"/>
      <c r="Q9" s="411"/>
      <c r="R9" s="202"/>
      <c r="S9" s="203"/>
      <c r="T9" s="204"/>
      <c r="U9" s="205"/>
      <c r="V9" s="206"/>
      <c r="W9" s="447"/>
      <c r="X9" s="208"/>
      <c r="Y9" s="209"/>
      <c r="Z9" s="210"/>
      <c r="AA9" s="448"/>
      <c r="AB9" s="506"/>
      <c r="AC9" s="248"/>
      <c r="AD9" s="220">
        <f t="shared" si="1"/>
        <v>0</v>
      </c>
      <c r="AE9" s="221">
        <f t="shared" si="2"/>
        <v>0</v>
      </c>
      <c r="AF9" s="69"/>
      <c r="AG9" s="69"/>
      <c r="AH9" s="70"/>
      <c r="AI9" s="159"/>
      <c r="AJ9" s="495"/>
      <c r="AK9" s="495"/>
      <c r="AL9" s="495"/>
      <c r="AM9" s="489"/>
      <c r="AN9" s="69">
        <v>294</v>
      </c>
      <c r="AO9" s="70"/>
      <c r="AP9" s="70"/>
      <c r="AQ9" s="601"/>
      <c r="AR9" s="69">
        <v>239</v>
      </c>
      <c r="AS9" s="69"/>
      <c r="AT9" s="489"/>
      <c r="AU9" s="490"/>
      <c r="AV9" s="490">
        <f t="shared" si="3"/>
        <v>239</v>
      </c>
      <c r="AW9" s="490">
        <f t="shared" si="4"/>
        <v>239</v>
      </c>
      <c r="AX9" s="240"/>
      <c r="AY9" s="241"/>
      <c r="AZ9" s="504"/>
      <c r="BA9" s="505"/>
      <c r="BB9" s="443"/>
      <c r="BC9" s="245">
        <f>SUM(AX9:BB9)</f>
        <v>0</v>
      </c>
      <c r="BD9" s="217">
        <f>N9*BC9</f>
        <v>0</v>
      </c>
      <c r="BE9" s="491">
        <f>AV9*(1+AO9+AP9)</f>
        <v>239</v>
      </c>
      <c r="BF9" s="395"/>
      <c r="BG9" s="217">
        <f t="shared" si="5"/>
        <v>0</v>
      </c>
      <c r="BH9" s="491">
        <f t="shared" si="6"/>
        <v>262.90000000000003</v>
      </c>
      <c r="BI9" s="395"/>
      <c r="BJ9" s="217">
        <f>N9*BI9</f>
        <v>0</v>
      </c>
      <c r="BK9" s="491">
        <f>AV9*(1.15+AO9+AP9)</f>
        <v>274.84999999999997</v>
      </c>
      <c r="BL9" s="395"/>
      <c r="BM9" s="217">
        <f>N9*BL9</f>
        <v>0</v>
      </c>
      <c r="BN9" s="491">
        <f>AV9*(1.2+AO9+AP9)</f>
        <v>286.8</v>
      </c>
      <c r="BO9" s="392">
        <f>(AD9*AW9)+(BC9*BE9)+(BF9*BH9)+(BI9*BK9)+(BL9*BN9)</f>
        <v>0</v>
      </c>
      <c r="BP9" s="217">
        <f>AD9+BC9+BF9+BI9+BL9</f>
        <v>0</v>
      </c>
      <c r="BQ9" s="217">
        <f>N9*BP9</f>
        <v>0</v>
      </c>
      <c r="BR9" s="222">
        <v>2713</v>
      </c>
    </row>
    <row r="10" spans="1:298" ht="12.75" customHeight="1" x14ac:dyDescent="0.15">
      <c r="A10" s="217" t="str">
        <f>"CR5"&amp;REPT(0,4-LEN(BR10))&amp;BR10</f>
        <v>CR52714</v>
      </c>
      <c r="B10" s="396" t="s">
        <v>1217</v>
      </c>
      <c r="C10" s="396" t="s">
        <v>1262</v>
      </c>
      <c r="D10" s="396" t="s">
        <v>470</v>
      </c>
      <c r="E10" s="446"/>
      <c r="F10" s="219" t="s">
        <v>56</v>
      </c>
      <c r="G10" s="219" t="s">
        <v>72</v>
      </c>
      <c r="H10" s="219" t="s">
        <v>70</v>
      </c>
      <c r="I10" s="230" t="s">
        <v>1054</v>
      </c>
      <c r="J10" s="590" t="s">
        <v>1062</v>
      </c>
      <c r="K10" s="590" t="s">
        <v>1057</v>
      </c>
      <c r="L10" s="230" t="s">
        <v>1055</v>
      </c>
      <c r="M10" s="219">
        <v>2.3400000000000003</v>
      </c>
      <c r="N10" s="217">
        <v>3</v>
      </c>
      <c r="O10" s="415"/>
      <c r="P10" s="416"/>
      <c r="Q10" s="411"/>
      <c r="R10" s="202"/>
      <c r="S10" s="203"/>
      <c r="T10" s="204"/>
      <c r="U10" s="205"/>
      <c r="V10" s="206"/>
      <c r="W10" s="447"/>
      <c r="X10" s="208"/>
      <c r="Y10" s="209"/>
      <c r="Z10" s="210"/>
      <c r="AA10" s="448"/>
      <c r="AB10" s="506"/>
      <c r="AC10" s="248"/>
      <c r="AD10" s="220">
        <f t="shared" si="1"/>
        <v>0</v>
      </c>
      <c r="AE10" s="221">
        <f t="shared" si="2"/>
        <v>0</v>
      </c>
      <c r="AF10" s="69"/>
      <c r="AG10" s="69"/>
      <c r="AH10" s="70"/>
      <c r="AI10" s="159"/>
      <c r="AJ10" s="495"/>
      <c r="AK10" s="495"/>
      <c r="AL10" s="495"/>
      <c r="AM10" s="489"/>
      <c r="AN10" s="69">
        <v>309</v>
      </c>
      <c r="AO10" s="70"/>
      <c r="AP10" s="70"/>
      <c r="AQ10" s="601"/>
      <c r="AR10" s="69">
        <v>254</v>
      </c>
      <c r="AS10" s="69"/>
      <c r="AT10" s="489"/>
      <c r="AU10" s="490"/>
      <c r="AV10" s="490">
        <f t="shared" si="3"/>
        <v>254</v>
      </c>
      <c r="AW10" s="490">
        <f t="shared" si="4"/>
        <v>254</v>
      </c>
      <c r="AX10" s="240"/>
      <c r="AY10" s="241"/>
      <c r="AZ10" s="504"/>
      <c r="BA10" s="505"/>
      <c r="BB10" s="443"/>
      <c r="BC10" s="245">
        <f>SUM(AX10:BB10)</f>
        <v>0</v>
      </c>
      <c r="BD10" s="217">
        <f>N10*BC10</f>
        <v>0</v>
      </c>
      <c r="BE10" s="491">
        <f>AV10*(1+AO10+AP10)</f>
        <v>254</v>
      </c>
      <c r="BF10" s="395"/>
      <c r="BG10" s="217">
        <f t="shared" si="5"/>
        <v>0</v>
      </c>
      <c r="BH10" s="491">
        <f t="shared" si="6"/>
        <v>279.40000000000003</v>
      </c>
      <c r="BI10" s="395"/>
      <c r="BJ10" s="217">
        <f>N10*BI10</f>
        <v>0</v>
      </c>
      <c r="BK10" s="491">
        <f>AV10*(1.15+AO10+AP10)</f>
        <v>292.09999999999997</v>
      </c>
      <c r="BL10" s="395"/>
      <c r="BM10" s="217">
        <f>N10*BL10</f>
        <v>0</v>
      </c>
      <c r="BN10" s="491">
        <f>AV10*(1.2+AO10+AP10)</f>
        <v>304.8</v>
      </c>
      <c r="BO10" s="392">
        <f>(AD10*AW10)+(BC10*BE10)+(BF10*BH10)+(BI10*BK10)+(BL10*BN10)</f>
        <v>0</v>
      </c>
      <c r="BP10" s="217">
        <f>AD10+BC10+BF10+BI10+BL10</f>
        <v>0</v>
      </c>
      <c r="BQ10" s="217">
        <f>N10*BP10</f>
        <v>0</v>
      </c>
      <c r="BR10" s="222">
        <v>2714</v>
      </c>
    </row>
    <row r="11" spans="1:298" ht="12.75" customHeight="1" x14ac:dyDescent="0.15">
      <c r="A11" s="217" t="str">
        <f t="shared" ref="A11:A12" si="7">"CR5"&amp;REPT(0,4-LEN(BR11))&amp;BR11</f>
        <v>CR52715</v>
      </c>
      <c r="B11" s="396" t="s">
        <v>1217</v>
      </c>
      <c r="C11" s="396" t="s">
        <v>1263</v>
      </c>
      <c r="D11" s="396" t="s">
        <v>470</v>
      </c>
      <c r="E11" s="446"/>
      <c r="F11" s="219" t="s">
        <v>56</v>
      </c>
      <c r="G11" s="219" t="s">
        <v>72</v>
      </c>
      <c r="H11" s="219" t="s">
        <v>70</v>
      </c>
      <c r="I11" s="230" t="s">
        <v>1054</v>
      </c>
      <c r="J11" s="590" t="s">
        <v>1062</v>
      </c>
      <c r="K11" s="590" t="s">
        <v>1057</v>
      </c>
      <c r="L11" s="230" t="s">
        <v>1055</v>
      </c>
      <c r="M11" s="219">
        <v>3.177</v>
      </c>
      <c r="N11" s="217">
        <v>6</v>
      </c>
      <c r="O11" s="415"/>
      <c r="P11" s="416"/>
      <c r="Q11" s="411"/>
      <c r="R11" s="202"/>
      <c r="S11" s="203"/>
      <c r="T11" s="204"/>
      <c r="U11" s="205"/>
      <c r="V11" s="206"/>
      <c r="W11" s="447"/>
      <c r="X11" s="208"/>
      <c r="Y11" s="209"/>
      <c r="Z11" s="210"/>
      <c r="AA11" s="448"/>
      <c r="AB11" s="506"/>
      <c r="AC11" s="248"/>
      <c r="AD11" s="220">
        <f t="shared" si="1"/>
        <v>0</v>
      </c>
      <c r="AE11" s="221">
        <f t="shared" si="2"/>
        <v>0</v>
      </c>
      <c r="AF11" s="69"/>
      <c r="AG11" s="69"/>
      <c r="AH11" s="70"/>
      <c r="AI11" s="159"/>
      <c r="AJ11" s="495"/>
      <c r="AK11" s="495"/>
      <c r="AL11" s="495"/>
      <c r="AM11" s="489"/>
      <c r="AN11" s="69">
        <v>349</v>
      </c>
      <c r="AO11" s="70"/>
      <c r="AP11" s="70"/>
      <c r="AQ11" s="601"/>
      <c r="AR11" s="69">
        <v>284</v>
      </c>
      <c r="AS11" s="69"/>
      <c r="AT11" s="489"/>
      <c r="AU11" s="490"/>
      <c r="AV11" s="490">
        <f t="shared" si="3"/>
        <v>284</v>
      </c>
      <c r="AW11" s="490">
        <f t="shared" si="4"/>
        <v>284</v>
      </c>
      <c r="AX11" s="240"/>
      <c r="AY11" s="241"/>
      <c r="AZ11" s="504"/>
      <c r="BA11" s="505"/>
      <c r="BB11" s="443"/>
      <c r="BC11" s="245">
        <f>SUM(AX11:BB11)</f>
        <v>0</v>
      </c>
      <c r="BD11" s="217">
        <f>N11*BC11</f>
        <v>0</v>
      </c>
      <c r="BE11" s="491">
        <f>AV11*(1+AO11+AP11)</f>
        <v>284</v>
      </c>
      <c r="BF11" s="395"/>
      <c r="BG11" s="217">
        <f t="shared" si="5"/>
        <v>0</v>
      </c>
      <c r="BH11" s="491">
        <f t="shared" si="6"/>
        <v>312.40000000000003</v>
      </c>
      <c r="BI11" s="395"/>
      <c r="BJ11" s="217">
        <f>N11*BI11</f>
        <v>0</v>
      </c>
      <c r="BK11" s="491">
        <f>AV11*(1.15+AO11+AP11)</f>
        <v>326.59999999999997</v>
      </c>
      <c r="BL11" s="395"/>
      <c r="BM11" s="217">
        <f>N11*BL11</f>
        <v>0</v>
      </c>
      <c r="BN11" s="491">
        <f>AV11*(1.2+AO11+AP11)</f>
        <v>340.8</v>
      </c>
      <c r="BO11" s="392">
        <f>(AD11*AW11)+(BC11*BE11)+(BF11*BH11)+(BI11*BK11)+(BL11*BN11)</f>
        <v>0</v>
      </c>
      <c r="BP11" s="217">
        <f>AD11+BC11+BF11+BI11+BL11</f>
        <v>0</v>
      </c>
      <c r="BQ11" s="217">
        <f>N11*BP11</f>
        <v>0</v>
      </c>
      <c r="BR11" s="222">
        <v>2715</v>
      </c>
    </row>
    <row r="12" spans="1:298" ht="12.75" customHeight="1" x14ac:dyDescent="0.15">
      <c r="A12" s="217" t="str">
        <f t="shared" si="7"/>
        <v>CR52716</v>
      </c>
      <c r="B12" s="396" t="s">
        <v>1217</v>
      </c>
      <c r="C12" s="396" t="s">
        <v>1218</v>
      </c>
      <c r="D12" s="396" t="s">
        <v>470</v>
      </c>
      <c r="E12" s="446"/>
      <c r="F12" s="219" t="s">
        <v>56</v>
      </c>
      <c r="G12" s="219" t="s">
        <v>72</v>
      </c>
      <c r="H12" s="219" t="s">
        <v>70</v>
      </c>
      <c r="I12" s="230" t="s">
        <v>1054</v>
      </c>
      <c r="J12" s="590" t="s">
        <v>1062</v>
      </c>
      <c r="K12" s="590" t="s">
        <v>1057</v>
      </c>
      <c r="L12" s="230" t="s">
        <v>1055</v>
      </c>
      <c r="M12" s="219">
        <v>3.1274999999999999</v>
      </c>
      <c r="N12" s="217">
        <v>3</v>
      </c>
      <c r="O12" s="415"/>
      <c r="P12" s="416"/>
      <c r="Q12" s="411"/>
      <c r="R12" s="202"/>
      <c r="S12" s="203"/>
      <c r="T12" s="204"/>
      <c r="U12" s="205"/>
      <c r="V12" s="206"/>
      <c r="W12" s="447"/>
      <c r="X12" s="208"/>
      <c r="Y12" s="209"/>
      <c r="Z12" s="210"/>
      <c r="AA12" s="448"/>
      <c r="AB12" s="506"/>
      <c r="AC12" s="248"/>
      <c r="AD12" s="220">
        <f t="shared" si="1"/>
        <v>0</v>
      </c>
      <c r="AE12" s="221">
        <f t="shared" si="2"/>
        <v>0</v>
      </c>
      <c r="AF12" s="69"/>
      <c r="AG12" s="69"/>
      <c r="AH12" s="70"/>
      <c r="AI12" s="159"/>
      <c r="AJ12" s="495"/>
      <c r="AK12" s="495"/>
      <c r="AL12" s="495"/>
      <c r="AM12" s="489"/>
      <c r="AN12" s="69">
        <v>344</v>
      </c>
      <c r="AO12" s="70"/>
      <c r="AP12" s="70"/>
      <c r="AQ12" s="601"/>
      <c r="AR12" s="69">
        <v>279</v>
      </c>
      <c r="AS12" s="69"/>
      <c r="AT12" s="489"/>
      <c r="AU12" s="490"/>
      <c r="AV12" s="490">
        <f t="shared" si="3"/>
        <v>279</v>
      </c>
      <c r="AW12" s="490">
        <f t="shared" si="4"/>
        <v>279</v>
      </c>
      <c r="AX12" s="240"/>
      <c r="AY12" s="241"/>
      <c r="AZ12" s="504"/>
      <c r="BA12" s="505"/>
      <c r="BB12" s="443"/>
      <c r="BC12" s="245">
        <f>SUM(AX12:BB12)</f>
        <v>0</v>
      </c>
      <c r="BD12" s="217">
        <f>N12*BC12</f>
        <v>0</v>
      </c>
      <c r="BE12" s="491">
        <f>AV12*(1+AO12+AP12)</f>
        <v>279</v>
      </c>
      <c r="BF12" s="395"/>
      <c r="BG12" s="217">
        <f t="shared" si="5"/>
        <v>0</v>
      </c>
      <c r="BH12" s="491">
        <f t="shared" si="6"/>
        <v>306.90000000000003</v>
      </c>
      <c r="BI12" s="395"/>
      <c r="BJ12" s="217">
        <f>N12*BI12</f>
        <v>0</v>
      </c>
      <c r="BK12" s="491">
        <f>AV12*(1.15+AO12+AP12)</f>
        <v>320.84999999999997</v>
      </c>
      <c r="BL12" s="395"/>
      <c r="BM12" s="217">
        <f>N12*BL12</f>
        <v>0</v>
      </c>
      <c r="BN12" s="491">
        <f>AV12*(1.2+AO12+AP12)</f>
        <v>334.8</v>
      </c>
      <c r="BO12" s="392">
        <f>(AD12*AW12)+(BC12*BE12)+(BF12*BH12)+(BI12*BK12)+(BL12*BN12)</f>
        <v>0</v>
      </c>
      <c r="BP12" s="217">
        <f>AD12+BC12+BF12+BI12+BL12</f>
        <v>0</v>
      </c>
      <c r="BQ12" s="217">
        <f>N12*BP12</f>
        <v>0</v>
      </c>
      <c r="BR12" s="222">
        <v>2716</v>
      </c>
    </row>
    <row r="13" spans="1:298" ht="17" x14ac:dyDescent="0.2">
      <c r="A13" s="188"/>
      <c r="B13" s="79"/>
      <c r="C13" s="294" t="s">
        <v>777</v>
      </c>
      <c r="D13" s="79"/>
      <c r="E13" s="214"/>
      <c r="F13" s="93"/>
      <c r="G13" s="93"/>
      <c r="H13" s="93"/>
      <c r="I13" s="93"/>
      <c r="J13" s="93"/>
      <c r="K13" s="93"/>
      <c r="L13" s="93"/>
      <c r="M13" s="93"/>
      <c r="N13" s="80"/>
      <c r="O13" s="93"/>
      <c r="P13" s="93"/>
      <c r="Q13" s="530"/>
      <c r="R13" s="530"/>
      <c r="S13" s="530"/>
      <c r="T13" s="530"/>
      <c r="U13" s="530"/>
      <c r="V13" s="530"/>
      <c r="W13" s="530"/>
      <c r="X13" s="530"/>
      <c r="Y13" s="530"/>
      <c r="Z13" s="530"/>
      <c r="AA13" s="530"/>
      <c r="AB13" s="530"/>
      <c r="AC13" s="530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530"/>
      <c r="AY13" s="530"/>
      <c r="AZ13" s="530"/>
      <c r="BA13" s="530"/>
      <c r="BB13" s="530"/>
      <c r="BC13" s="93"/>
      <c r="BD13" s="93"/>
      <c r="BE13" s="93"/>
      <c r="BF13" s="530"/>
      <c r="BG13" s="93"/>
      <c r="BH13" s="93"/>
      <c r="BI13" s="530"/>
      <c r="BJ13" s="93"/>
      <c r="BK13" s="93"/>
      <c r="BL13" s="530"/>
      <c r="BM13" s="93"/>
      <c r="BN13" s="93"/>
      <c r="BO13" s="93"/>
      <c r="BP13" s="93"/>
      <c r="BQ13" s="152"/>
      <c r="BR13" s="511"/>
    </row>
    <row r="14" spans="1:298" ht="12.75" customHeight="1" x14ac:dyDescent="0.15">
      <c r="A14" s="217" t="str">
        <f>"CR5"&amp;REPT(0,4-LEN(BR14))&amp;BR14</f>
        <v>CR52349</v>
      </c>
      <c r="B14" s="396" t="s">
        <v>777</v>
      </c>
      <c r="C14" s="396" t="s">
        <v>836</v>
      </c>
      <c r="D14" s="396" t="s">
        <v>470</v>
      </c>
      <c r="E14" s="446"/>
      <c r="F14" s="219" t="s">
        <v>60</v>
      </c>
      <c r="G14" s="230" t="s">
        <v>69</v>
      </c>
      <c r="H14" s="219"/>
      <c r="I14" s="230" t="s">
        <v>1054</v>
      </c>
      <c r="J14" s="590" t="s">
        <v>1062</v>
      </c>
      <c r="K14" s="590" t="s">
        <v>1057</v>
      </c>
      <c r="L14" s="230" t="s">
        <v>1055</v>
      </c>
      <c r="M14" s="219">
        <v>0.45</v>
      </c>
      <c r="N14" s="217">
        <v>12</v>
      </c>
      <c r="O14" s="415"/>
      <c r="P14" s="416"/>
      <c r="Q14" s="411"/>
      <c r="R14" s="202"/>
      <c r="S14" s="203"/>
      <c r="T14" s="204"/>
      <c r="U14" s="205"/>
      <c r="V14" s="206"/>
      <c r="W14" s="447"/>
      <c r="X14" s="208"/>
      <c r="Y14" s="209"/>
      <c r="Z14" s="210"/>
      <c r="AA14" s="448"/>
      <c r="AB14" s="506"/>
      <c r="AC14" s="248"/>
      <c r="AD14" s="220">
        <f t="shared" ref="AD14:AD35" si="8">SUM(Q14:AC14)</f>
        <v>0</v>
      </c>
      <c r="AE14" s="221">
        <f t="shared" ref="AE14:AE21" si="9">N14*AD14</f>
        <v>0</v>
      </c>
      <c r="AF14" s="69"/>
      <c r="AG14" s="69"/>
      <c r="AH14" s="70"/>
      <c r="AI14" s="159"/>
      <c r="AJ14" s="495"/>
      <c r="AK14" s="495"/>
      <c r="AL14" s="495"/>
      <c r="AM14" s="489"/>
      <c r="AN14" s="69">
        <v>139</v>
      </c>
      <c r="AO14" s="70"/>
      <c r="AP14" s="70"/>
      <c r="AQ14" s="601"/>
      <c r="AR14" s="69">
        <v>114</v>
      </c>
      <c r="AS14" s="69"/>
      <c r="AT14" s="489"/>
      <c r="AU14" s="490"/>
      <c r="AV14" s="490">
        <f t="shared" ref="AV14:AV34" si="10">IF(OrderFormType="Wholesale",CEILING(AR14*ExchRate,ExchRateRoundUpTo),CEILING(AN14*ExchRate,ExchRateRoundUpTo)/1.22)</f>
        <v>114</v>
      </c>
      <c r="AW14" s="490">
        <f t="shared" ref="AW14:AW34" si="11">AV14*(1+AO14+AP14)</f>
        <v>114</v>
      </c>
      <c r="AX14" s="240"/>
      <c r="AY14" s="241"/>
      <c r="AZ14" s="504"/>
      <c r="BA14" s="505"/>
      <c r="BB14" s="443"/>
      <c r="BC14" s="245">
        <f t="shared" ref="BC14:BC35" si="12">SUM(AX14:BB14)</f>
        <v>0</v>
      </c>
      <c r="BD14" s="217">
        <f t="shared" ref="BD14:BD35" si="13">N14*BC14</f>
        <v>0</v>
      </c>
      <c r="BE14" s="491">
        <f t="shared" ref="BE14:BE35" si="14">AV14*(1+AO14+AP14)</f>
        <v>114</v>
      </c>
      <c r="BF14" s="395"/>
      <c r="BG14" s="217">
        <f t="shared" ref="BG14:BG16" si="15">$N14*BF14</f>
        <v>0</v>
      </c>
      <c r="BH14" s="491">
        <f t="shared" ref="BH14:BH35" si="16">$AV14*(1.1+$AO14+$AP14)</f>
        <v>125.4</v>
      </c>
      <c r="BI14" s="395"/>
      <c r="BJ14" s="217">
        <f t="shared" ref="BJ14:BJ35" si="17">N14*BI14</f>
        <v>0</v>
      </c>
      <c r="BK14" s="491">
        <f t="shared" ref="BK14:BK35" si="18">AV14*(1.15+AO14+AP14)</f>
        <v>131.1</v>
      </c>
      <c r="BL14" s="395"/>
      <c r="BM14" s="217">
        <f t="shared" ref="BM14:BM35" si="19">N14*BL14</f>
        <v>0</v>
      </c>
      <c r="BN14" s="491">
        <f t="shared" ref="BN14:BN35" si="20">AV14*(1.2+AO14+AP14)</f>
        <v>136.79999999999998</v>
      </c>
      <c r="BO14" s="392">
        <f t="shared" ref="BO14:BO35" si="21">(AD14*AW14)+(BC14*BE14)+(BF14*BH14)+(BI14*BK14)+(BL14*BN14)</f>
        <v>0</v>
      </c>
      <c r="BP14" s="217">
        <f t="shared" ref="BP14:BP35" si="22">AD14+BC14+BF14+BI14+BL14</f>
        <v>0</v>
      </c>
      <c r="BQ14" s="217">
        <f t="shared" ref="BQ14:BQ35" si="23">N14*BP14</f>
        <v>0</v>
      </c>
      <c r="BR14" s="222">
        <v>2349</v>
      </c>
    </row>
    <row r="15" spans="1:298" ht="12.75" customHeight="1" x14ac:dyDescent="0.15">
      <c r="A15" s="217" t="str">
        <f>"CR5"&amp;REPT(0,4-LEN(BR15))&amp;BR15</f>
        <v>CR52350</v>
      </c>
      <c r="B15" s="396" t="s">
        <v>777</v>
      </c>
      <c r="C15" s="396" t="s">
        <v>837</v>
      </c>
      <c r="D15" s="396" t="s">
        <v>470</v>
      </c>
      <c r="E15" s="446"/>
      <c r="F15" s="219" t="s">
        <v>60</v>
      </c>
      <c r="G15" s="230" t="s">
        <v>69</v>
      </c>
      <c r="H15" s="219"/>
      <c r="I15" s="230" t="s">
        <v>1054</v>
      </c>
      <c r="J15" s="590" t="s">
        <v>1062</v>
      </c>
      <c r="K15" s="590" t="s">
        <v>1057</v>
      </c>
      <c r="L15" s="230" t="s">
        <v>1055</v>
      </c>
      <c r="M15" s="219">
        <v>0.27800000000000002</v>
      </c>
      <c r="N15" s="217">
        <v>8</v>
      </c>
      <c r="O15" s="415"/>
      <c r="P15" s="416"/>
      <c r="Q15" s="411"/>
      <c r="R15" s="202"/>
      <c r="S15" s="203"/>
      <c r="T15" s="204"/>
      <c r="U15" s="205"/>
      <c r="V15" s="206"/>
      <c r="W15" s="447"/>
      <c r="X15" s="208"/>
      <c r="Y15" s="209"/>
      <c r="Z15" s="210"/>
      <c r="AA15" s="448"/>
      <c r="AB15" s="506"/>
      <c r="AC15" s="248"/>
      <c r="AD15" s="220">
        <f t="shared" si="8"/>
        <v>0</v>
      </c>
      <c r="AE15" s="221">
        <f t="shared" si="9"/>
        <v>0</v>
      </c>
      <c r="AF15" s="69"/>
      <c r="AG15" s="69"/>
      <c r="AH15" s="70"/>
      <c r="AI15" s="159"/>
      <c r="AJ15" s="495"/>
      <c r="AK15" s="495"/>
      <c r="AL15" s="495"/>
      <c r="AM15" s="489"/>
      <c r="AN15" s="69">
        <v>124</v>
      </c>
      <c r="AO15" s="70"/>
      <c r="AP15" s="70"/>
      <c r="AQ15" s="601"/>
      <c r="AR15" s="69">
        <v>99</v>
      </c>
      <c r="AS15" s="69"/>
      <c r="AT15" s="489"/>
      <c r="AU15" s="490"/>
      <c r="AV15" s="490">
        <f t="shared" si="10"/>
        <v>99</v>
      </c>
      <c r="AW15" s="490">
        <f t="shared" si="11"/>
        <v>99</v>
      </c>
      <c r="AX15" s="240"/>
      <c r="AY15" s="241"/>
      <c r="AZ15" s="504"/>
      <c r="BA15" s="505"/>
      <c r="BB15" s="443"/>
      <c r="BC15" s="245">
        <f t="shared" si="12"/>
        <v>0</v>
      </c>
      <c r="BD15" s="217">
        <f t="shared" si="13"/>
        <v>0</v>
      </c>
      <c r="BE15" s="491">
        <f t="shared" si="14"/>
        <v>99</v>
      </c>
      <c r="BF15" s="395"/>
      <c r="BG15" s="217">
        <f t="shared" si="15"/>
        <v>0</v>
      </c>
      <c r="BH15" s="491">
        <f t="shared" si="16"/>
        <v>108.9</v>
      </c>
      <c r="BI15" s="395"/>
      <c r="BJ15" s="217">
        <f t="shared" si="17"/>
        <v>0</v>
      </c>
      <c r="BK15" s="491">
        <f t="shared" si="18"/>
        <v>113.85</v>
      </c>
      <c r="BL15" s="395"/>
      <c r="BM15" s="217">
        <f t="shared" si="19"/>
        <v>0</v>
      </c>
      <c r="BN15" s="491">
        <f t="shared" si="20"/>
        <v>118.8</v>
      </c>
      <c r="BO15" s="392">
        <f t="shared" si="21"/>
        <v>0</v>
      </c>
      <c r="BP15" s="217">
        <f t="shared" si="22"/>
        <v>0</v>
      </c>
      <c r="BQ15" s="217">
        <f t="shared" si="23"/>
        <v>0</v>
      </c>
      <c r="BR15" s="222">
        <v>2350</v>
      </c>
    </row>
    <row r="16" spans="1:298" ht="12.75" customHeight="1" x14ac:dyDescent="0.15">
      <c r="A16" s="217" t="str">
        <f>"CR5"&amp;REPT(0,4-LEN(BR16))&amp;BR16</f>
        <v>CR52351</v>
      </c>
      <c r="B16" s="396" t="s">
        <v>777</v>
      </c>
      <c r="C16" s="396" t="s">
        <v>838</v>
      </c>
      <c r="D16" s="396" t="s">
        <v>470</v>
      </c>
      <c r="E16" s="446"/>
      <c r="F16" s="219" t="s">
        <v>60</v>
      </c>
      <c r="G16" s="230" t="s">
        <v>72</v>
      </c>
      <c r="H16" s="219"/>
      <c r="I16" s="230" t="s">
        <v>1054</v>
      </c>
      <c r="J16" s="590" t="s">
        <v>1062</v>
      </c>
      <c r="K16" s="590" t="s">
        <v>1057</v>
      </c>
      <c r="L16" s="230" t="s">
        <v>1055</v>
      </c>
      <c r="M16" s="219">
        <v>0.52</v>
      </c>
      <c r="N16" s="217">
        <v>6</v>
      </c>
      <c r="O16" s="415"/>
      <c r="P16" s="416"/>
      <c r="Q16" s="411"/>
      <c r="R16" s="202"/>
      <c r="S16" s="203"/>
      <c r="T16" s="204"/>
      <c r="U16" s="205"/>
      <c r="V16" s="206"/>
      <c r="W16" s="447"/>
      <c r="X16" s="208"/>
      <c r="Y16" s="209"/>
      <c r="Z16" s="210"/>
      <c r="AA16" s="448"/>
      <c r="AB16" s="506"/>
      <c r="AC16" s="248"/>
      <c r="AD16" s="220">
        <f t="shared" si="8"/>
        <v>0</v>
      </c>
      <c r="AE16" s="221">
        <f t="shared" si="9"/>
        <v>0</v>
      </c>
      <c r="AF16" s="69"/>
      <c r="AG16" s="69"/>
      <c r="AH16" s="70"/>
      <c r="AI16" s="159"/>
      <c r="AJ16" s="495"/>
      <c r="AK16" s="495"/>
      <c r="AL16" s="495"/>
      <c r="AM16" s="489"/>
      <c r="AN16" s="69">
        <v>129</v>
      </c>
      <c r="AO16" s="70"/>
      <c r="AP16" s="70"/>
      <c r="AQ16" s="601"/>
      <c r="AR16" s="69">
        <v>104</v>
      </c>
      <c r="AS16" s="69"/>
      <c r="AT16" s="489"/>
      <c r="AU16" s="490"/>
      <c r="AV16" s="490">
        <f t="shared" si="10"/>
        <v>104</v>
      </c>
      <c r="AW16" s="490">
        <f t="shared" si="11"/>
        <v>104</v>
      </c>
      <c r="AX16" s="240"/>
      <c r="AY16" s="241"/>
      <c r="AZ16" s="504"/>
      <c r="BA16" s="505"/>
      <c r="BB16" s="443"/>
      <c r="BC16" s="245">
        <f t="shared" si="12"/>
        <v>0</v>
      </c>
      <c r="BD16" s="217">
        <f t="shared" si="13"/>
        <v>0</v>
      </c>
      <c r="BE16" s="491">
        <f t="shared" si="14"/>
        <v>104</v>
      </c>
      <c r="BF16" s="395"/>
      <c r="BG16" s="217">
        <f t="shared" si="15"/>
        <v>0</v>
      </c>
      <c r="BH16" s="491">
        <f t="shared" si="16"/>
        <v>114.4</v>
      </c>
      <c r="BI16" s="395"/>
      <c r="BJ16" s="217">
        <f t="shared" si="17"/>
        <v>0</v>
      </c>
      <c r="BK16" s="491">
        <f t="shared" si="18"/>
        <v>119.6</v>
      </c>
      <c r="BL16" s="395"/>
      <c r="BM16" s="217">
        <f t="shared" si="19"/>
        <v>0</v>
      </c>
      <c r="BN16" s="491">
        <f t="shared" si="20"/>
        <v>124.8</v>
      </c>
      <c r="BO16" s="392">
        <f t="shared" si="21"/>
        <v>0</v>
      </c>
      <c r="BP16" s="217">
        <f t="shared" si="22"/>
        <v>0</v>
      </c>
      <c r="BQ16" s="217">
        <f t="shared" si="23"/>
        <v>0</v>
      </c>
      <c r="BR16" s="222">
        <v>2351</v>
      </c>
    </row>
    <row r="17" spans="1:70" ht="12.75" customHeight="1" x14ac:dyDescent="0.15">
      <c r="A17" s="217" t="str">
        <f t="shared" ref="A17:A21" si="24">"CR5"&amp;REPT(0,4-LEN(BR17))&amp;BR17</f>
        <v>CR52352</v>
      </c>
      <c r="B17" s="396" t="s">
        <v>777</v>
      </c>
      <c r="C17" s="396" t="s">
        <v>839</v>
      </c>
      <c r="D17" s="396" t="s">
        <v>470</v>
      </c>
      <c r="E17" s="446"/>
      <c r="F17" s="219" t="s">
        <v>60</v>
      </c>
      <c r="G17" s="230" t="s">
        <v>72</v>
      </c>
      <c r="H17" s="219"/>
      <c r="I17" s="230" t="s">
        <v>1054</v>
      </c>
      <c r="J17" s="590" t="s">
        <v>1062</v>
      </c>
      <c r="K17" s="590" t="s">
        <v>1057</v>
      </c>
      <c r="L17" s="230" t="s">
        <v>1055</v>
      </c>
      <c r="M17" s="219">
        <v>0.76200000000000001</v>
      </c>
      <c r="N17" s="217">
        <v>8</v>
      </c>
      <c r="O17" s="415"/>
      <c r="P17" s="416"/>
      <c r="Q17" s="411"/>
      <c r="R17" s="202"/>
      <c r="S17" s="203"/>
      <c r="T17" s="204"/>
      <c r="U17" s="205"/>
      <c r="V17" s="206"/>
      <c r="W17" s="447"/>
      <c r="X17" s="208"/>
      <c r="Y17" s="209"/>
      <c r="Z17" s="210"/>
      <c r="AA17" s="448"/>
      <c r="AB17" s="506"/>
      <c r="AC17" s="248"/>
      <c r="AD17" s="220">
        <f t="shared" si="8"/>
        <v>0</v>
      </c>
      <c r="AE17" s="221">
        <f t="shared" si="9"/>
        <v>0</v>
      </c>
      <c r="AF17" s="69"/>
      <c r="AG17" s="69"/>
      <c r="AH17" s="70"/>
      <c r="AI17" s="159"/>
      <c r="AJ17" s="495"/>
      <c r="AK17" s="495"/>
      <c r="AL17" s="495"/>
      <c r="AM17" s="489"/>
      <c r="AN17" s="69">
        <v>154</v>
      </c>
      <c r="AO17" s="70"/>
      <c r="AP17" s="70"/>
      <c r="AQ17" s="601"/>
      <c r="AR17" s="69">
        <v>124</v>
      </c>
      <c r="AS17" s="69"/>
      <c r="AT17" s="489"/>
      <c r="AU17" s="490"/>
      <c r="AV17" s="490">
        <f t="shared" si="10"/>
        <v>124</v>
      </c>
      <c r="AW17" s="490">
        <f t="shared" si="11"/>
        <v>124</v>
      </c>
      <c r="AX17" s="240"/>
      <c r="AY17" s="241"/>
      <c r="AZ17" s="504"/>
      <c r="BA17" s="505"/>
      <c r="BB17" s="443"/>
      <c r="BC17" s="245">
        <f t="shared" si="12"/>
        <v>0</v>
      </c>
      <c r="BD17" s="217">
        <f t="shared" si="13"/>
        <v>0</v>
      </c>
      <c r="BE17" s="491">
        <f t="shared" si="14"/>
        <v>124</v>
      </c>
      <c r="BF17" s="395"/>
      <c r="BG17" s="217">
        <f t="shared" ref="BG17:BG34" si="25">$N17*BF17</f>
        <v>0</v>
      </c>
      <c r="BH17" s="491">
        <f t="shared" si="16"/>
        <v>136.4</v>
      </c>
      <c r="BI17" s="395"/>
      <c r="BJ17" s="217">
        <f t="shared" si="17"/>
        <v>0</v>
      </c>
      <c r="BK17" s="491">
        <f t="shared" si="18"/>
        <v>142.6</v>
      </c>
      <c r="BL17" s="395"/>
      <c r="BM17" s="217">
        <f t="shared" si="19"/>
        <v>0</v>
      </c>
      <c r="BN17" s="491">
        <f t="shared" si="20"/>
        <v>148.79999999999998</v>
      </c>
      <c r="BO17" s="392">
        <f t="shared" si="21"/>
        <v>0</v>
      </c>
      <c r="BP17" s="217">
        <f t="shared" si="22"/>
        <v>0</v>
      </c>
      <c r="BQ17" s="217">
        <f t="shared" si="23"/>
        <v>0</v>
      </c>
      <c r="BR17" s="222">
        <v>2352</v>
      </c>
    </row>
    <row r="18" spans="1:70" ht="12.75" customHeight="1" x14ac:dyDescent="0.15">
      <c r="A18" s="217" t="str">
        <f t="shared" si="24"/>
        <v>CR52353</v>
      </c>
      <c r="B18" s="396" t="s">
        <v>777</v>
      </c>
      <c r="C18" s="396" t="s">
        <v>840</v>
      </c>
      <c r="D18" s="396" t="s">
        <v>470</v>
      </c>
      <c r="E18" s="446"/>
      <c r="F18" s="219" t="s">
        <v>60</v>
      </c>
      <c r="G18" s="230" t="s">
        <v>72</v>
      </c>
      <c r="H18" s="219"/>
      <c r="I18" s="230" t="s">
        <v>1054</v>
      </c>
      <c r="J18" s="590" t="s">
        <v>1062</v>
      </c>
      <c r="K18" s="590" t="s">
        <v>1057</v>
      </c>
      <c r="L18" s="230" t="s">
        <v>1055</v>
      </c>
      <c r="M18" s="219">
        <v>1.21</v>
      </c>
      <c r="N18" s="217">
        <v>5</v>
      </c>
      <c r="O18" s="415"/>
      <c r="P18" s="416"/>
      <c r="Q18" s="411"/>
      <c r="R18" s="202"/>
      <c r="S18" s="203"/>
      <c r="T18" s="204"/>
      <c r="U18" s="205"/>
      <c r="V18" s="206"/>
      <c r="W18" s="447"/>
      <c r="X18" s="208"/>
      <c r="Y18" s="209"/>
      <c r="Z18" s="210"/>
      <c r="AA18" s="448"/>
      <c r="AB18" s="506"/>
      <c r="AC18" s="248"/>
      <c r="AD18" s="220">
        <f t="shared" si="8"/>
        <v>0</v>
      </c>
      <c r="AE18" s="221">
        <f t="shared" si="9"/>
        <v>0</v>
      </c>
      <c r="AF18" s="69"/>
      <c r="AG18" s="69"/>
      <c r="AH18" s="70"/>
      <c r="AI18" s="159"/>
      <c r="AJ18" s="495"/>
      <c r="AK18" s="495"/>
      <c r="AL18" s="495"/>
      <c r="AM18" s="489"/>
      <c r="AN18" s="69">
        <v>154</v>
      </c>
      <c r="AO18" s="70"/>
      <c r="AP18" s="70"/>
      <c r="AQ18" s="601"/>
      <c r="AR18" s="69">
        <v>124</v>
      </c>
      <c r="AS18" s="69"/>
      <c r="AT18" s="489"/>
      <c r="AU18" s="490"/>
      <c r="AV18" s="490">
        <f t="shared" si="10"/>
        <v>124</v>
      </c>
      <c r="AW18" s="490">
        <f t="shared" si="11"/>
        <v>124</v>
      </c>
      <c r="AX18" s="240"/>
      <c r="AY18" s="241"/>
      <c r="AZ18" s="504"/>
      <c r="BA18" s="505"/>
      <c r="BB18" s="443"/>
      <c r="BC18" s="245">
        <f t="shared" si="12"/>
        <v>0</v>
      </c>
      <c r="BD18" s="217">
        <f t="shared" si="13"/>
        <v>0</v>
      </c>
      <c r="BE18" s="491">
        <f t="shared" si="14"/>
        <v>124</v>
      </c>
      <c r="BF18" s="395"/>
      <c r="BG18" s="217">
        <f t="shared" si="25"/>
        <v>0</v>
      </c>
      <c r="BH18" s="491">
        <f t="shared" si="16"/>
        <v>136.4</v>
      </c>
      <c r="BI18" s="395"/>
      <c r="BJ18" s="217">
        <f t="shared" si="17"/>
        <v>0</v>
      </c>
      <c r="BK18" s="491">
        <f t="shared" si="18"/>
        <v>142.6</v>
      </c>
      <c r="BL18" s="395"/>
      <c r="BM18" s="217">
        <f t="shared" si="19"/>
        <v>0</v>
      </c>
      <c r="BN18" s="491">
        <f t="shared" si="20"/>
        <v>148.79999999999998</v>
      </c>
      <c r="BO18" s="392">
        <f t="shared" si="21"/>
        <v>0</v>
      </c>
      <c r="BP18" s="217">
        <f t="shared" si="22"/>
        <v>0</v>
      </c>
      <c r="BQ18" s="217">
        <f t="shared" si="23"/>
        <v>0</v>
      </c>
      <c r="BR18" s="222">
        <v>2353</v>
      </c>
    </row>
    <row r="19" spans="1:70" ht="12.75" customHeight="1" x14ac:dyDescent="0.15">
      <c r="A19" s="217" t="str">
        <f t="shared" ref="A19" si="26">"CR5"&amp;REPT(0,4-LEN(BR19))&amp;BR19</f>
        <v>CR52354</v>
      </c>
      <c r="B19" s="396" t="s">
        <v>777</v>
      </c>
      <c r="C19" s="396" t="s">
        <v>841</v>
      </c>
      <c r="D19" s="396" t="s">
        <v>470</v>
      </c>
      <c r="E19" s="446"/>
      <c r="F19" s="219" t="s">
        <v>60</v>
      </c>
      <c r="G19" s="230" t="s">
        <v>72</v>
      </c>
      <c r="H19" s="219"/>
      <c r="I19" s="230" t="s">
        <v>1054</v>
      </c>
      <c r="J19" s="590" t="s">
        <v>1062</v>
      </c>
      <c r="K19" s="590" t="s">
        <v>1057</v>
      </c>
      <c r="L19" s="230" t="s">
        <v>1055</v>
      </c>
      <c r="M19" s="219">
        <v>1.4964999999999999</v>
      </c>
      <c r="N19" s="217">
        <v>7</v>
      </c>
      <c r="O19" s="415"/>
      <c r="P19" s="416"/>
      <c r="Q19" s="411"/>
      <c r="R19" s="202"/>
      <c r="S19" s="203"/>
      <c r="T19" s="204"/>
      <c r="U19" s="205"/>
      <c r="V19" s="206"/>
      <c r="W19" s="447"/>
      <c r="X19" s="208"/>
      <c r="Y19" s="209"/>
      <c r="Z19" s="210"/>
      <c r="AA19" s="448"/>
      <c r="AB19" s="506"/>
      <c r="AC19" s="248"/>
      <c r="AD19" s="220">
        <f t="shared" si="8"/>
        <v>0</v>
      </c>
      <c r="AE19" s="221">
        <f t="shared" ref="AE19" si="27">N19*AD19</f>
        <v>0</v>
      </c>
      <c r="AF19" s="69"/>
      <c r="AG19" s="69"/>
      <c r="AH19" s="70"/>
      <c r="AI19" s="544"/>
      <c r="AJ19" s="495"/>
      <c r="AK19" s="495"/>
      <c r="AL19" s="495"/>
      <c r="AM19" s="489"/>
      <c r="AN19" s="69">
        <v>219</v>
      </c>
      <c r="AO19" s="70"/>
      <c r="AP19" s="70"/>
      <c r="AQ19" s="601"/>
      <c r="AR19" s="69">
        <v>179</v>
      </c>
      <c r="AS19" s="69"/>
      <c r="AT19" s="489"/>
      <c r="AU19" s="490"/>
      <c r="AV19" s="490">
        <f t="shared" si="10"/>
        <v>179</v>
      </c>
      <c r="AW19" s="490">
        <f t="shared" si="11"/>
        <v>179</v>
      </c>
      <c r="AX19" s="240"/>
      <c r="AY19" s="241"/>
      <c r="AZ19" s="504"/>
      <c r="BA19" s="505"/>
      <c r="BB19" s="443"/>
      <c r="BC19" s="245">
        <f t="shared" si="12"/>
        <v>0</v>
      </c>
      <c r="BD19" s="217">
        <f t="shared" si="13"/>
        <v>0</v>
      </c>
      <c r="BE19" s="491">
        <f t="shared" si="14"/>
        <v>179</v>
      </c>
      <c r="BF19" s="395"/>
      <c r="BG19" s="217">
        <f t="shared" si="25"/>
        <v>0</v>
      </c>
      <c r="BH19" s="491">
        <f t="shared" si="16"/>
        <v>196.9</v>
      </c>
      <c r="BI19" s="395"/>
      <c r="BJ19" s="217">
        <f t="shared" si="17"/>
        <v>0</v>
      </c>
      <c r="BK19" s="491">
        <f t="shared" si="18"/>
        <v>205.85</v>
      </c>
      <c r="BL19" s="395"/>
      <c r="BM19" s="217">
        <f t="shared" si="19"/>
        <v>0</v>
      </c>
      <c r="BN19" s="491">
        <f t="shared" si="20"/>
        <v>214.79999999999998</v>
      </c>
      <c r="BO19" s="392">
        <f t="shared" si="21"/>
        <v>0</v>
      </c>
      <c r="BP19" s="217">
        <f t="shared" si="22"/>
        <v>0</v>
      </c>
      <c r="BQ19" s="217">
        <f t="shared" si="23"/>
        <v>0</v>
      </c>
      <c r="BR19" s="222">
        <v>2354</v>
      </c>
    </row>
    <row r="20" spans="1:70" ht="12.75" customHeight="1" x14ac:dyDescent="0.15">
      <c r="A20" s="217" t="str">
        <f t="shared" si="24"/>
        <v>CR52355</v>
      </c>
      <c r="B20" s="396" t="s">
        <v>777</v>
      </c>
      <c r="C20" s="396" t="s">
        <v>842</v>
      </c>
      <c r="D20" s="396" t="s">
        <v>470</v>
      </c>
      <c r="E20" s="446"/>
      <c r="F20" s="219" t="s">
        <v>60</v>
      </c>
      <c r="G20" s="230" t="s">
        <v>72</v>
      </c>
      <c r="H20" s="219"/>
      <c r="I20" s="230" t="s">
        <v>1054</v>
      </c>
      <c r="J20" s="590" t="s">
        <v>1062</v>
      </c>
      <c r="K20" s="590" t="s">
        <v>1057</v>
      </c>
      <c r="L20" s="230" t="s">
        <v>1055</v>
      </c>
      <c r="M20" s="219">
        <v>1.56</v>
      </c>
      <c r="N20" s="217">
        <v>5</v>
      </c>
      <c r="O20" s="415"/>
      <c r="P20" s="416"/>
      <c r="Q20" s="411"/>
      <c r="R20" s="202"/>
      <c r="S20" s="203"/>
      <c r="T20" s="204"/>
      <c r="U20" s="205"/>
      <c r="V20" s="206"/>
      <c r="W20" s="447"/>
      <c r="X20" s="208"/>
      <c r="Y20" s="209"/>
      <c r="Z20" s="210"/>
      <c r="AA20" s="448"/>
      <c r="AB20" s="506"/>
      <c r="AC20" s="248"/>
      <c r="AD20" s="220">
        <f t="shared" si="8"/>
        <v>0</v>
      </c>
      <c r="AE20" s="221">
        <f t="shared" si="9"/>
        <v>0</v>
      </c>
      <c r="AF20" s="69"/>
      <c r="AG20" s="69"/>
      <c r="AH20" s="70"/>
      <c r="AI20" s="159"/>
      <c r="AJ20" s="495"/>
      <c r="AK20" s="495"/>
      <c r="AL20" s="495"/>
      <c r="AM20" s="489"/>
      <c r="AN20" s="69">
        <v>184</v>
      </c>
      <c r="AO20" s="70"/>
      <c r="AP20" s="70"/>
      <c r="AQ20" s="601"/>
      <c r="AR20" s="69">
        <v>149</v>
      </c>
      <c r="AS20" s="69"/>
      <c r="AT20" s="489"/>
      <c r="AU20" s="490"/>
      <c r="AV20" s="490">
        <f t="shared" si="10"/>
        <v>149</v>
      </c>
      <c r="AW20" s="490">
        <f t="shared" si="11"/>
        <v>149</v>
      </c>
      <c r="AX20" s="240"/>
      <c r="AY20" s="241"/>
      <c r="AZ20" s="504"/>
      <c r="BA20" s="505"/>
      <c r="BB20" s="443"/>
      <c r="BC20" s="245">
        <f t="shared" si="12"/>
        <v>0</v>
      </c>
      <c r="BD20" s="217">
        <f t="shared" si="13"/>
        <v>0</v>
      </c>
      <c r="BE20" s="491">
        <f t="shared" si="14"/>
        <v>149</v>
      </c>
      <c r="BF20" s="395"/>
      <c r="BG20" s="217">
        <f t="shared" si="25"/>
        <v>0</v>
      </c>
      <c r="BH20" s="491">
        <f t="shared" si="16"/>
        <v>163.9</v>
      </c>
      <c r="BI20" s="395"/>
      <c r="BJ20" s="217">
        <f t="shared" si="17"/>
        <v>0</v>
      </c>
      <c r="BK20" s="491">
        <f t="shared" si="18"/>
        <v>171.35</v>
      </c>
      <c r="BL20" s="395"/>
      <c r="BM20" s="217">
        <f t="shared" si="19"/>
        <v>0</v>
      </c>
      <c r="BN20" s="491">
        <f t="shared" si="20"/>
        <v>178.79999999999998</v>
      </c>
      <c r="BO20" s="392">
        <f t="shared" si="21"/>
        <v>0</v>
      </c>
      <c r="BP20" s="217">
        <f t="shared" si="22"/>
        <v>0</v>
      </c>
      <c r="BQ20" s="217">
        <f t="shared" si="23"/>
        <v>0</v>
      </c>
      <c r="BR20" s="222">
        <v>2355</v>
      </c>
    </row>
    <row r="21" spans="1:70" ht="12.75" customHeight="1" x14ac:dyDescent="0.15">
      <c r="A21" s="217" t="str">
        <f t="shared" si="24"/>
        <v>CR52356</v>
      </c>
      <c r="B21" s="396" t="s">
        <v>777</v>
      </c>
      <c r="C21" s="396" t="s">
        <v>843</v>
      </c>
      <c r="D21" s="396" t="s">
        <v>470</v>
      </c>
      <c r="E21" s="446"/>
      <c r="F21" s="219" t="s">
        <v>60</v>
      </c>
      <c r="G21" s="230" t="s">
        <v>72</v>
      </c>
      <c r="H21" s="219"/>
      <c r="I21" s="230" t="s">
        <v>1054</v>
      </c>
      <c r="J21" s="590" t="s">
        <v>1062</v>
      </c>
      <c r="K21" s="590" t="s">
        <v>1057</v>
      </c>
      <c r="L21" s="230" t="s">
        <v>1055</v>
      </c>
      <c r="M21" s="219">
        <v>1.3378000000000001</v>
      </c>
      <c r="N21" s="217">
        <v>5</v>
      </c>
      <c r="O21" s="415"/>
      <c r="P21" s="416"/>
      <c r="Q21" s="411"/>
      <c r="R21" s="202"/>
      <c r="S21" s="203"/>
      <c r="T21" s="204"/>
      <c r="U21" s="205"/>
      <c r="V21" s="206"/>
      <c r="W21" s="447"/>
      <c r="X21" s="208"/>
      <c r="Y21" s="209"/>
      <c r="Z21" s="210"/>
      <c r="AA21" s="448"/>
      <c r="AB21" s="506"/>
      <c r="AC21" s="248"/>
      <c r="AD21" s="220">
        <f t="shared" si="8"/>
        <v>0</v>
      </c>
      <c r="AE21" s="221">
        <f t="shared" si="9"/>
        <v>0</v>
      </c>
      <c r="AF21" s="69"/>
      <c r="AG21" s="69"/>
      <c r="AH21" s="70"/>
      <c r="AI21" s="544"/>
      <c r="AJ21" s="495"/>
      <c r="AK21" s="495"/>
      <c r="AL21" s="495"/>
      <c r="AM21" s="489"/>
      <c r="AN21" s="69">
        <v>194</v>
      </c>
      <c r="AO21" s="70"/>
      <c r="AP21" s="70"/>
      <c r="AQ21" s="601"/>
      <c r="AR21" s="69">
        <v>159</v>
      </c>
      <c r="AS21" s="69"/>
      <c r="AT21" s="489"/>
      <c r="AU21" s="490"/>
      <c r="AV21" s="490">
        <f t="shared" si="10"/>
        <v>159</v>
      </c>
      <c r="AW21" s="490">
        <f t="shared" si="11"/>
        <v>159</v>
      </c>
      <c r="AX21" s="240"/>
      <c r="AY21" s="241"/>
      <c r="AZ21" s="504"/>
      <c r="BA21" s="505"/>
      <c r="BB21" s="443"/>
      <c r="BC21" s="245">
        <f t="shared" si="12"/>
        <v>0</v>
      </c>
      <c r="BD21" s="217">
        <f t="shared" si="13"/>
        <v>0</v>
      </c>
      <c r="BE21" s="491">
        <f t="shared" si="14"/>
        <v>159</v>
      </c>
      <c r="BF21" s="395"/>
      <c r="BG21" s="217">
        <f t="shared" si="25"/>
        <v>0</v>
      </c>
      <c r="BH21" s="491">
        <f t="shared" si="16"/>
        <v>174.9</v>
      </c>
      <c r="BI21" s="395"/>
      <c r="BJ21" s="217">
        <f t="shared" si="17"/>
        <v>0</v>
      </c>
      <c r="BK21" s="491">
        <f t="shared" si="18"/>
        <v>182.85</v>
      </c>
      <c r="BL21" s="395"/>
      <c r="BM21" s="217">
        <f t="shared" si="19"/>
        <v>0</v>
      </c>
      <c r="BN21" s="491">
        <f t="shared" si="20"/>
        <v>190.79999999999998</v>
      </c>
      <c r="BO21" s="392">
        <f t="shared" si="21"/>
        <v>0</v>
      </c>
      <c r="BP21" s="217">
        <f t="shared" si="22"/>
        <v>0</v>
      </c>
      <c r="BQ21" s="217">
        <f t="shared" si="23"/>
        <v>0</v>
      </c>
      <c r="BR21" s="222">
        <v>2356</v>
      </c>
    </row>
    <row r="22" spans="1:70" ht="12.75" customHeight="1" x14ac:dyDescent="0.15">
      <c r="A22" s="217" t="str">
        <f>"CR5"&amp;REPT(0,4-LEN(BR22))&amp;BR22</f>
        <v>CR52357</v>
      </c>
      <c r="B22" s="396" t="s">
        <v>777</v>
      </c>
      <c r="C22" s="396" t="s">
        <v>844</v>
      </c>
      <c r="D22" s="396" t="s">
        <v>470</v>
      </c>
      <c r="E22" s="446"/>
      <c r="F22" s="219" t="s">
        <v>60</v>
      </c>
      <c r="G22" s="219"/>
      <c r="H22" s="219"/>
      <c r="I22" s="230" t="s">
        <v>1054</v>
      </c>
      <c r="J22" s="590" t="s">
        <v>1062</v>
      </c>
      <c r="K22" s="590" t="s">
        <v>1057</v>
      </c>
      <c r="L22" s="230" t="s">
        <v>1055</v>
      </c>
      <c r="M22" s="201">
        <v>3.2010000000000001</v>
      </c>
      <c r="N22" s="217">
        <v>4</v>
      </c>
      <c r="O22" s="415"/>
      <c r="P22" s="416"/>
      <c r="Q22" s="411"/>
      <c r="R22" s="202"/>
      <c r="S22" s="203"/>
      <c r="T22" s="204"/>
      <c r="U22" s="205"/>
      <c r="V22" s="206"/>
      <c r="W22" s="447"/>
      <c r="X22" s="208"/>
      <c r="Y22" s="209"/>
      <c r="Z22" s="210"/>
      <c r="AA22" s="448"/>
      <c r="AB22" s="506"/>
      <c r="AC22" s="248"/>
      <c r="AD22" s="220">
        <f t="shared" si="8"/>
        <v>0</v>
      </c>
      <c r="AE22" s="221">
        <f>N22*AD22</f>
        <v>0</v>
      </c>
      <c r="AF22" s="69"/>
      <c r="AG22" s="69"/>
      <c r="AH22" s="70"/>
      <c r="AI22" s="159"/>
      <c r="AJ22" s="495"/>
      <c r="AK22" s="495"/>
      <c r="AL22" s="495"/>
      <c r="AM22" s="489"/>
      <c r="AN22" s="69">
        <v>274</v>
      </c>
      <c r="AO22" s="70"/>
      <c r="AP22" s="70"/>
      <c r="AQ22" s="601"/>
      <c r="AR22" s="69">
        <v>224</v>
      </c>
      <c r="AS22" s="69"/>
      <c r="AT22" s="489"/>
      <c r="AU22" s="490"/>
      <c r="AV22" s="490">
        <f t="shared" si="10"/>
        <v>224</v>
      </c>
      <c r="AW22" s="490">
        <f t="shared" si="11"/>
        <v>224</v>
      </c>
      <c r="AX22" s="240"/>
      <c r="AY22" s="241"/>
      <c r="AZ22" s="504"/>
      <c r="BA22" s="505"/>
      <c r="BB22" s="443"/>
      <c r="BC22" s="245">
        <f t="shared" si="12"/>
        <v>0</v>
      </c>
      <c r="BD22" s="217">
        <f t="shared" si="13"/>
        <v>0</v>
      </c>
      <c r="BE22" s="491">
        <f t="shared" si="14"/>
        <v>224</v>
      </c>
      <c r="BF22" s="395"/>
      <c r="BG22" s="217">
        <f t="shared" si="25"/>
        <v>0</v>
      </c>
      <c r="BH22" s="491">
        <f t="shared" si="16"/>
        <v>246.40000000000003</v>
      </c>
      <c r="BI22" s="395"/>
      <c r="BJ22" s="217">
        <f t="shared" si="17"/>
        <v>0</v>
      </c>
      <c r="BK22" s="491">
        <f t="shared" si="18"/>
        <v>257.59999999999997</v>
      </c>
      <c r="BL22" s="395"/>
      <c r="BM22" s="217">
        <f t="shared" si="19"/>
        <v>0</v>
      </c>
      <c r="BN22" s="491">
        <f t="shared" si="20"/>
        <v>268.8</v>
      </c>
      <c r="BO22" s="392">
        <f t="shared" si="21"/>
        <v>0</v>
      </c>
      <c r="BP22" s="217">
        <f t="shared" si="22"/>
        <v>0</v>
      </c>
      <c r="BQ22" s="217">
        <f t="shared" si="23"/>
        <v>0</v>
      </c>
      <c r="BR22" s="222">
        <v>2357</v>
      </c>
    </row>
    <row r="23" spans="1:70" ht="12.75" customHeight="1" x14ac:dyDescent="0.15">
      <c r="A23" s="217" t="str">
        <f t="shared" ref="A23:A34" si="28">"CR5"&amp;REPT(0,4-LEN(BR23))&amp;BR23</f>
        <v>CR52358</v>
      </c>
      <c r="B23" s="396" t="s">
        <v>777</v>
      </c>
      <c r="C23" s="396" t="s">
        <v>845</v>
      </c>
      <c r="D23" s="396" t="s">
        <v>470</v>
      </c>
      <c r="E23" s="446"/>
      <c r="F23" s="219"/>
      <c r="G23" s="219"/>
      <c r="H23" s="219"/>
      <c r="I23" s="230" t="s">
        <v>1054</v>
      </c>
      <c r="J23" s="590" t="s">
        <v>1062</v>
      </c>
      <c r="K23" s="590" t="s">
        <v>1057</v>
      </c>
      <c r="L23" s="230" t="s">
        <v>1055</v>
      </c>
      <c r="M23" s="219">
        <v>1.2473000000000001</v>
      </c>
      <c r="N23" s="217">
        <v>3</v>
      </c>
      <c r="O23" s="500"/>
      <c r="P23" s="416"/>
      <c r="Q23" s="411"/>
      <c r="R23" s="202"/>
      <c r="S23" s="203"/>
      <c r="T23" s="204"/>
      <c r="U23" s="205"/>
      <c r="V23" s="206"/>
      <c r="W23" s="447"/>
      <c r="X23" s="208"/>
      <c r="Y23" s="209"/>
      <c r="Z23" s="210"/>
      <c r="AA23" s="448"/>
      <c r="AB23" s="506"/>
      <c r="AC23" s="248"/>
      <c r="AD23" s="220">
        <f t="shared" si="8"/>
        <v>0</v>
      </c>
      <c r="AE23" s="221">
        <f t="shared" ref="AE23:AE24" si="29">N23*AD23</f>
        <v>0</v>
      </c>
      <c r="AF23" s="69"/>
      <c r="AG23" s="69"/>
      <c r="AH23" s="70"/>
      <c r="AI23" s="159"/>
      <c r="AJ23" s="495"/>
      <c r="AK23" s="495"/>
      <c r="AL23" s="495"/>
      <c r="AM23" s="489"/>
      <c r="AN23" s="69">
        <v>204</v>
      </c>
      <c r="AO23" s="70"/>
      <c r="AP23" s="70"/>
      <c r="AQ23" s="601"/>
      <c r="AR23" s="69">
        <v>164</v>
      </c>
      <c r="AS23" s="69"/>
      <c r="AT23" s="489"/>
      <c r="AU23" s="490"/>
      <c r="AV23" s="490">
        <f t="shared" si="10"/>
        <v>164</v>
      </c>
      <c r="AW23" s="490">
        <f t="shared" si="11"/>
        <v>164</v>
      </c>
      <c r="AX23" s="240"/>
      <c r="AY23" s="241"/>
      <c r="AZ23" s="504"/>
      <c r="BA23" s="505"/>
      <c r="BB23" s="443"/>
      <c r="BC23" s="245">
        <f t="shared" si="12"/>
        <v>0</v>
      </c>
      <c r="BD23" s="217">
        <f t="shared" si="13"/>
        <v>0</v>
      </c>
      <c r="BE23" s="491">
        <f t="shared" si="14"/>
        <v>164</v>
      </c>
      <c r="BF23" s="395"/>
      <c r="BG23" s="217">
        <f t="shared" si="25"/>
        <v>0</v>
      </c>
      <c r="BH23" s="491">
        <f t="shared" si="16"/>
        <v>180.4</v>
      </c>
      <c r="BI23" s="395"/>
      <c r="BJ23" s="217">
        <f t="shared" si="17"/>
        <v>0</v>
      </c>
      <c r="BK23" s="491">
        <f t="shared" si="18"/>
        <v>188.6</v>
      </c>
      <c r="BL23" s="395"/>
      <c r="BM23" s="217">
        <f t="shared" si="19"/>
        <v>0</v>
      </c>
      <c r="BN23" s="491">
        <f t="shared" si="20"/>
        <v>196.79999999999998</v>
      </c>
      <c r="BO23" s="392">
        <f t="shared" si="21"/>
        <v>0</v>
      </c>
      <c r="BP23" s="217">
        <f t="shared" si="22"/>
        <v>0</v>
      </c>
      <c r="BQ23" s="217">
        <f t="shared" si="23"/>
        <v>0</v>
      </c>
      <c r="BR23" s="222">
        <v>2358</v>
      </c>
    </row>
    <row r="24" spans="1:70" ht="12.75" customHeight="1" x14ac:dyDescent="0.15">
      <c r="A24" s="217" t="str">
        <f t="shared" si="28"/>
        <v>CR52359</v>
      </c>
      <c r="B24" s="396" t="s">
        <v>777</v>
      </c>
      <c r="C24" s="396" t="s">
        <v>846</v>
      </c>
      <c r="D24" s="396" t="s">
        <v>470</v>
      </c>
      <c r="E24" s="446"/>
      <c r="F24" s="219"/>
      <c r="G24" s="230"/>
      <c r="H24" s="219"/>
      <c r="I24" s="230" t="s">
        <v>1054</v>
      </c>
      <c r="J24" s="590" t="s">
        <v>1062</v>
      </c>
      <c r="K24" s="590" t="s">
        <v>1057</v>
      </c>
      <c r="L24" s="230" t="s">
        <v>1055</v>
      </c>
      <c r="M24" s="219">
        <v>1.3</v>
      </c>
      <c r="N24" s="217">
        <v>3</v>
      </c>
      <c r="O24" s="415"/>
      <c r="P24" s="416"/>
      <c r="Q24" s="411"/>
      <c r="R24" s="202"/>
      <c r="S24" s="203"/>
      <c r="T24" s="204"/>
      <c r="U24" s="205"/>
      <c r="V24" s="206"/>
      <c r="W24" s="447"/>
      <c r="X24" s="208"/>
      <c r="Y24" s="209"/>
      <c r="Z24" s="210"/>
      <c r="AA24" s="448"/>
      <c r="AB24" s="506"/>
      <c r="AC24" s="248"/>
      <c r="AD24" s="220">
        <f t="shared" si="8"/>
        <v>0</v>
      </c>
      <c r="AE24" s="221">
        <f t="shared" si="29"/>
        <v>0</v>
      </c>
      <c r="AF24" s="69"/>
      <c r="AG24" s="69"/>
      <c r="AH24" s="70"/>
      <c r="AI24" s="159"/>
      <c r="AJ24" s="495"/>
      <c r="AK24" s="495"/>
      <c r="AL24" s="495"/>
      <c r="AM24" s="489"/>
      <c r="AN24" s="69">
        <v>274</v>
      </c>
      <c r="AO24" s="70"/>
      <c r="AP24" s="70"/>
      <c r="AQ24" s="601"/>
      <c r="AR24" s="69">
        <v>224</v>
      </c>
      <c r="AS24" s="69"/>
      <c r="AT24" s="489"/>
      <c r="AU24" s="490"/>
      <c r="AV24" s="490">
        <f t="shared" si="10"/>
        <v>224</v>
      </c>
      <c r="AW24" s="490">
        <f t="shared" si="11"/>
        <v>224</v>
      </c>
      <c r="AX24" s="240"/>
      <c r="AY24" s="241"/>
      <c r="AZ24" s="504"/>
      <c r="BA24" s="505"/>
      <c r="BB24" s="443"/>
      <c r="BC24" s="245">
        <f t="shared" si="12"/>
        <v>0</v>
      </c>
      <c r="BD24" s="217">
        <f t="shared" si="13"/>
        <v>0</v>
      </c>
      <c r="BE24" s="491">
        <f t="shared" si="14"/>
        <v>224</v>
      </c>
      <c r="BF24" s="395"/>
      <c r="BG24" s="217">
        <f t="shared" si="25"/>
        <v>0</v>
      </c>
      <c r="BH24" s="491">
        <f t="shared" si="16"/>
        <v>246.40000000000003</v>
      </c>
      <c r="BI24" s="395"/>
      <c r="BJ24" s="217">
        <f t="shared" si="17"/>
        <v>0</v>
      </c>
      <c r="BK24" s="491">
        <f t="shared" si="18"/>
        <v>257.59999999999997</v>
      </c>
      <c r="BL24" s="395"/>
      <c r="BM24" s="217">
        <f t="shared" si="19"/>
        <v>0</v>
      </c>
      <c r="BN24" s="491">
        <f t="shared" si="20"/>
        <v>268.8</v>
      </c>
      <c r="BO24" s="392">
        <f t="shared" si="21"/>
        <v>0</v>
      </c>
      <c r="BP24" s="217">
        <f t="shared" si="22"/>
        <v>0</v>
      </c>
      <c r="BQ24" s="217">
        <f t="shared" si="23"/>
        <v>0</v>
      </c>
      <c r="BR24" s="222">
        <v>2359</v>
      </c>
    </row>
    <row r="25" spans="1:70" ht="12.75" customHeight="1" x14ac:dyDescent="0.15">
      <c r="A25" s="217" t="str">
        <f t="shared" ref="A25" si="30">"CR5"&amp;REPT(0,4-LEN(BR25))&amp;BR25</f>
        <v>CR52360</v>
      </c>
      <c r="B25" s="396" t="s">
        <v>777</v>
      </c>
      <c r="C25" s="396" t="s">
        <v>847</v>
      </c>
      <c r="D25" s="396" t="s">
        <v>470</v>
      </c>
      <c r="E25" s="446"/>
      <c r="F25" s="219"/>
      <c r="G25" s="230"/>
      <c r="H25" s="219"/>
      <c r="I25" s="230" t="s">
        <v>1054</v>
      </c>
      <c r="J25" s="590" t="s">
        <v>1062</v>
      </c>
      <c r="K25" s="590" t="s">
        <v>1057</v>
      </c>
      <c r="L25" s="230" t="s">
        <v>1055</v>
      </c>
      <c r="M25" s="219">
        <v>1.4</v>
      </c>
      <c r="N25" s="217">
        <v>3</v>
      </c>
      <c r="O25" s="415"/>
      <c r="P25" s="416"/>
      <c r="Q25" s="411"/>
      <c r="R25" s="202"/>
      <c r="S25" s="203"/>
      <c r="T25" s="204"/>
      <c r="U25" s="205"/>
      <c r="V25" s="206"/>
      <c r="W25" s="447"/>
      <c r="X25" s="208"/>
      <c r="Y25" s="209"/>
      <c r="Z25" s="210"/>
      <c r="AA25" s="448"/>
      <c r="AB25" s="506"/>
      <c r="AC25" s="248"/>
      <c r="AD25" s="220">
        <f t="shared" si="8"/>
        <v>0</v>
      </c>
      <c r="AE25" s="221">
        <f t="shared" ref="AE25" si="31">N25*AD25</f>
        <v>0</v>
      </c>
      <c r="AF25" s="69"/>
      <c r="AG25" s="69"/>
      <c r="AH25" s="70"/>
      <c r="AI25" s="544"/>
      <c r="AJ25" s="495"/>
      <c r="AK25" s="495"/>
      <c r="AL25" s="495"/>
      <c r="AM25" s="489"/>
      <c r="AN25" s="69">
        <v>179</v>
      </c>
      <c r="AO25" s="70"/>
      <c r="AP25" s="70"/>
      <c r="AQ25" s="601"/>
      <c r="AR25" s="69">
        <v>144</v>
      </c>
      <c r="AS25" s="69"/>
      <c r="AT25" s="489"/>
      <c r="AU25" s="490"/>
      <c r="AV25" s="490">
        <f t="shared" si="10"/>
        <v>144</v>
      </c>
      <c r="AW25" s="490">
        <f t="shared" si="11"/>
        <v>144</v>
      </c>
      <c r="AX25" s="240"/>
      <c r="AY25" s="241"/>
      <c r="AZ25" s="504"/>
      <c r="BA25" s="505"/>
      <c r="BB25" s="443"/>
      <c r="BC25" s="245">
        <f t="shared" si="12"/>
        <v>0</v>
      </c>
      <c r="BD25" s="217">
        <f t="shared" si="13"/>
        <v>0</v>
      </c>
      <c r="BE25" s="491">
        <f t="shared" si="14"/>
        <v>144</v>
      </c>
      <c r="BF25" s="395"/>
      <c r="BG25" s="217">
        <f t="shared" si="25"/>
        <v>0</v>
      </c>
      <c r="BH25" s="491">
        <f t="shared" si="16"/>
        <v>158.4</v>
      </c>
      <c r="BI25" s="395"/>
      <c r="BJ25" s="217">
        <f t="shared" si="17"/>
        <v>0</v>
      </c>
      <c r="BK25" s="491">
        <f t="shared" si="18"/>
        <v>165.6</v>
      </c>
      <c r="BL25" s="395"/>
      <c r="BM25" s="217">
        <f t="shared" si="19"/>
        <v>0</v>
      </c>
      <c r="BN25" s="491">
        <f t="shared" si="20"/>
        <v>172.79999999999998</v>
      </c>
      <c r="BO25" s="392">
        <f t="shared" si="21"/>
        <v>0</v>
      </c>
      <c r="BP25" s="217">
        <f t="shared" si="22"/>
        <v>0</v>
      </c>
      <c r="BQ25" s="217">
        <f t="shared" si="23"/>
        <v>0</v>
      </c>
      <c r="BR25" s="222">
        <v>2360</v>
      </c>
    </row>
    <row r="26" spans="1:70" ht="12.75" customHeight="1" x14ac:dyDescent="0.15">
      <c r="A26" s="217" t="str">
        <f t="shared" si="28"/>
        <v>CR52361</v>
      </c>
      <c r="B26" s="396" t="s">
        <v>777</v>
      </c>
      <c r="C26" s="396" t="s">
        <v>848</v>
      </c>
      <c r="D26" s="396" t="s">
        <v>470</v>
      </c>
      <c r="E26" s="446"/>
      <c r="F26" s="219"/>
      <c r="G26" s="219"/>
      <c r="H26" s="230"/>
      <c r="I26" s="230" t="s">
        <v>1054</v>
      </c>
      <c r="J26" s="590" t="s">
        <v>1062</v>
      </c>
      <c r="K26" s="590" t="s">
        <v>1057</v>
      </c>
      <c r="L26" s="230" t="s">
        <v>1055</v>
      </c>
      <c r="M26" s="219">
        <v>1.7236</v>
      </c>
      <c r="N26" s="528">
        <v>2</v>
      </c>
      <c r="O26" s="501"/>
      <c r="P26" s="416"/>
      <c r="Q26" s="411"/>
      <c r="R26" s="202"/>
      <c r="S26" s="203"/>
      <c r="T26" s="204"/>
      <c r="U26" s="205"/>
      <c r="V26" s="206"/>
      <c r="W26" s="447"/>
      <c r="X26" s="208"/>
      <c r="Y26" s="209"/>
      <c r="Z26" s="210"/>
      <c r="AA26" s="448"/>
      <c r="AB26" s="506"/>
      <c r="AC26" s="248"/>
      <c r="AD26" s="220">
        <f t="shared" si="8"/>
        <v>0</v>
      </c>
      <c r="AE26" s="221">
        <f>N26*AD26</f>
        <v>0</v>
      </c>
      <c r="AF26" s="69"/>
      <c r="AG26" s="69"/>
      <c r="AH26" s="70"/>
      <c r="AI26" s="159"/>
      <c r="AJ26" s="495"/>
      <c r="AK26" s="495"/>
      <c r="AL26" s="495"/>
      <c r="AM26" s="489"/>
      <c r="AN26" s="69">
        <v>219</v>
      </c>
      <c r="AO26" s="70"/>
      <c r="AP26" s="70"/>
      <c r="AQ26" s="601"/>
      <c r="AR26" s="69">
        <v>179</v>
      </c>
      <c r="AS26" s="69"/>
      <c r="AT26" s="489"/>
      <c r="AU26" s="490"/>
      <c r="AV26" s="490">
        <f t="shared" si="10"/>
        <v>179</v>
      </c>
      <c r="AW26" s="490">
        <f t="shared" si="11"/>
        <v>179</v>
      </c>
      <c r="AX26" s="240"/>
      <c r="AY26" s="241"/>
      <c r="AZ26" s="504"/>
      <c r="BA26" s="505"/>
      <c r="BB26" s="443"/>
      <c r="BC26" s="245">
        <f t="shared" si="12"/>
        <v>0</v>
      </c>
      <c r="BD26" s="217">
        <f t="shared" si="13"/>
        <v>0</v>
      </c>
      <c r="BE26" s="491">
        <f t="shared" si="14"/>
        <v>179</v>
      </c>
      <c r="BF26" s="395"/>
      <c r="BG26" s="217">
        <f t="shared" si="25"/>
        <v>0</v>
      </c>
      <c r="BH26" s="491">
        <f t="shared" si="16"/>
        <v>196.9</v>
      </c>
      <c r="BI26" s="395"/>
      <c r="BJ26" s="217">
        <f t="shared" si="17"/>
        <v>0</v>
      </c>
      <c r="BK26" s="491">
        <f t="shared" si="18"/>
        <v>205.85</v>
      </c>
      <c r="BL26" s="395"/>
      <c r="BM26" s="217">
        <f t="shared" si="19"/>
        <v>0</v>
      </c>
      <c r="BN26" s="491">
        <f t="shared" si="20"/>
        <v>214.79999999999998</v>
      </c>
      <c r="BO26" s="392">
        <f t="shared" si="21"/>
        <v>0</v>
      </c>
      <c r="BP26" s="217">
        <f t="shared" si="22"/>
        <v>0</v>
      </c>
      <c r="BQ26" s="217">
        <f t="shared" si="23"/>
        <v>0</v>
      </c>
      <c r="BR26" s="222">
        <v>2361</v>
      </c>
    </row>
    <row r="27" spans="1:70" ht="12.75" customHeight="1" x14ac:dyDescent="0.15">
      <c r="A27" s="217" t="str">
        <f t="shared" si="28"/>
        <v>CR52362</v>
      </c>
      <c r="B27" s="396" t="s">
        <v>777</v>
      </c>
      <c r="C27" s="396" t="s">
        <v>849</v>
      </c>
      <c r="D27" s="396" t="s">
        <v>470</v>
      </c>
      <c r="E27" s="446"/>
      <c r="F27" s="219"/>
      <c r="G27" s="230"/>
      <c r="H27" s="219"/>
      <c r="I27" s="230" t="s">
        <v>1054</v>
      </c>
      <c r="J27" s="590" t="s">
        <v>1062</v>
      </c>
      <c r="K27" s="590" t="s">
        <v>1057</v>
      </c>
      <c r="L27" s="230" t="s">
        <v>1055</v>
      </c>
      <c r="M27" s="219">
        <v>1.4738</v>
      </c>
      <c r="N27" s="217">
        <v>2</v>
      </c>
      <c r="O27" s="415"/>
      <c r="P27" s="416"/>
      <c r="Q27" s="411"/>
      <c r="R27" s="202"/>
      <c r="S27" s="203"/>
      <c r="T27" s="204"/>
      <c r="U27" s="205"/>
      <c r="V27" s="206"/>
      <c r="W27" s="447"/>
      <c r="X27" s="208"/>
      <c r="Y27" s="209"/>
      <c r="Z27" s="210"/>
      <c r="AA27" s="448"/>
      <c r="AB27" s="506"/>
      <c r="AC27" s="248"/>
      <c r="AD27" s="220">
        <f t="shared" si="8"/>
        <v>0</v>
      </c>
      <c r="AE27" s="221">
        <f t="shared" ref="AE27" si="32">N27*AD27</f>
        <v>0</v>
      </c>
      <c r="AF27" s="69"/>
      <c r="AG27" s="69"/>
      <c r="AH27" s="70"/>
      <c r="AI27" s="544"/>
      <c r="AJ27" s="495"/>
      <c r="AK27" s="495"/>
      <c r="AL27" s="495"/>
      <c r="AM27" s="489"/>
      <c r="AN27" s="69">
        <v>204</v>
      </c>
      <c r="AO27" s="70"/>
      <c r="AP27" s="70"/>
      <c r="AQ27" s="601"/>
      <c r="AR27" s="69">
        <v>164</v>
      </c>
      <c r="AS27" s="69"/>
      <c r="AT27" s="489"/>
      <c r="AU27" s="490"/>
      <c r="AV27" s="490">
        <f t="shared" si="10"/>
        <v>164</v>
      </c>
      <c r="AW27" s="490">
        <f t="shared" si="11"/>
        <v>164</v>
      </c>
      <c r="AX27" s="240"/>
      <c r="AY27" s="241"/>
      <c r="AZ27" s="504"/>
      <c r="BA27" s="505"/>
      <c r="BB27" s="443"/>
      <c r="BC27" s="245">
        <f t="shared" si="12"/>
        <v>0</v>
      </c>
      <c r="BD27" s="217">
        <f t="shared" si="13"/>
        <v>0</v>
      </c>
      <c r="BE27" s="491">
        <f t="shared" si="14"/>
        <v>164</v>
      </c>
      <c r="BF27" s="395"/>
      <c r="BG27" s="217">
        <f t="shared" si="25"/>
        <v>0</v>
      </c>
      <c r="BH27" s="491">
        <f t="shared" si="16"/>
        <v>180.4</v>
      </c>
      <c r="BI27" s="395"/>
      <c r="BJ27" s="217">
        <f t="shared" si="17"/>
        <v>0</v>
      </c>
      <c r="BK27" s="491">
        <f t="shared" si="18"/>
        <v>188.6</v>
      </c>
      <c r="BL27" s="395"/>
      <c r="BM27" s="217">
        <f t="shared" si="19"/>
        <v>0</v>
      </c>
      <c r="BN27" s="491">
        <f t="shared" si="20"/>
        <v>196.79999999999998</v>
      </c>
      <c r="BO27" s="392">
        <f t="shared" si="21"/>
        <v>0</v>
      </c>
      <c r="BP27" s="217">
        <f t="shared" si="22"/>
        <v>0</v>
      </c>
      <c r="BQ27" s="217">
        <f t="shared" si="23"/>
        <v>0</v>
      </c>
      <c r="BR27" s="222">
        <v>2362</v>
      </c>
    </row>
    <row r="28" spans="1:70" ht="12.75" customHeight="1" x14ac:dyDescent="0.15">
      <c r="A28" s="217" t="str">
        <f t="shared" si="28"/>
        <v>CR52363</v>
      </c>
      <c r="B28" s="396" t="s">
        <v>777</v>
      </c>
      <c r="C28" s="396" t="s">
        <v>850</v>
      </c>
      <c r="D28" s="396" t="s">
        <v>470</v>
      </c>
      <c r="E28" s="446"/>
      <c r="F28" s="219" t="s">
        <v>60</v>
      </c>
      <c r="G28" s="219"/>
      <c r="H28" s="230"/>
      <c r="I28" s="230" t="s">
        <v>1054</v>
      </c>
      <c r="J28" s="590" t="s">
        <v>1062</v>
      </c>
      <c r="K28" s="590" t="s">
        <v>1057</v>
      </c>
      <c r="L28" s="230" t="s">
        <v>1055</v>
      </c>
      <c r="M28" s="219">
        <v>1.6102000000000001</v>
      </c>
      <c r="N28" s="528">
        <v>2</v>
      </c>
      <c r="O28" s="501"/>
      <c r="P28" s="416"/>
      <c r="Q28" s="411"/>
      <c r="R28" s="202"/>
      <c r="S28" s="203"/>
      <c r="T28" s="204"/>
      <c r="U28" s="205"/>
      <c r="V28" s="206"/>
      <c r="W28" s="447"/>
      <c r="X28" s="208"/>
      <c r="Y28" s="209"/>
      <c r="Z28" s="210"/>
      <c r="AA28" s="448"/>
      <c r="AB28" s="506"/>
      <c r="AC28" s="248"/>
      <c r="AD28" s="220">
        <f t="shared" si="8"/>
        <v>0</v>
      </c>
      <c r="AE28" s="221">
        <f>N28*AD28</f>
        <v>0</v>
      </c>
      <c r="AF28" s="69"/>
      <c r="AG28" s="69"/>
      <c r="AH28" s="70"/>
      <c r="AI28" s="159"/>
      <c r="AJ28" s="495"/>
      <c r="AK28" s="495"/>
      <c r="AL28" s="495"/>
      <c r="AM28" s="489"/>
      <c r="AN28" s="69">
        <v>219</v>
      </c>
      <c r="AO28" s="70"/>
      <c r="AP28" s="70"/>
      <c r="AQ28" s="601"/>
      <c r="AR28" s="69">
        <v>179</v>
      </c>
      <c r="AS28" s="69"/>
      <c r="AT28" s="489"/>
      <c r="AU28" s="490"/>
      <c r="AV28" s="490">
        <f t="shared" si="10"/>
        <v>179</v>
      </c>
      <c r="AW28" s="490">
        <f t="shared" si="11"/>
        <v>179</v>
      </c>
      <c r="AX28" s="240"/>
      <c r="AY28" s="241"/>
      <c r="AZ28" s="504"/>
      <c r="BA28" s="505"/>
      <c r="BB28" s="443"/>
      <c r="BC28" s="245">
        <f t="shared" si="12"/>
        <v>0</v>
      </c>
      <c r="BD28" s="217">
        <f t="shared" si="13"/>
        <v>0</v>
      </c>
      <c r="BE28" s="491">
        <f t="shared" si="14"/>
        <v>179</v>
      </c>
      <c r="BF28" s="395"/>
      <c r="BG28" s="217">
        <f t="shared" si="25"/>
        <v>0</v>
      </c>
      <c r="BH28" s="491">
        <f t="shared" si="16"/>
        <v>196.9</v>
      </c>
      <c r="BI28" s="395"/>
      <c r="BJ28" s="217">
        <f t="shared" si="17"/>
        <v>0</v>
      </c>
      <c r="BK28" s="491">
        <f t="shared" si="18"/>
        <v>205.85</v>
      </c>
      <c r="BL28" s="395"/>
      <c r="BM28" s="217">
        <f t="shared" si="19"/>
        <v>0</v>
      </c>
      <c r="BN28" s="491">
        <f t="shared" si="20"/>
        <v>214.79999999999998</v>
      </c>
      <c r="BO28" s="392">
        <f t="shared" si="21"/>
        <v>0</v>
      </c>
      <c r="BP28" s="217">
        <f t="shared" si="22"/>
        <v>0</v>
      </c>
      <c r="BQ28" s="217">
        <f t="shared" si="23"/>
        <v>0</v>
      </c>
      <c r="BR28" s="222">
        <v>2363</v>
      </c>
    </row>
    <row r="29" spans="1:70" ht="12.75" customHeight="1" x14ac:dyDescent="0.15">
      <c r="A29" s="217" t="str">
        <f t="shared" si="28"/>
        <v>CR52364</v>
      </c>
      <c r="B29" s="396" t="s">
        <v>777</v>
      </c>
      <c r="C29" s="396" t="s">
        <v>851</v>
      </c>
      <c r="D29" s="396" t="s">
        <v>470</v>
      </c>
      <c r="E29" s="446"/>
      <c r="F29" s="219"/>
      <c r="G29" s="219"/>
      <c r="H29" s="219"/>
      <c r="I29" s="230" t="s">
        <v>1054</v>
      </c>
      <c r="J29" s="590" t="s">
        <v>1062</v>
      </c>
      <c r="K29" s="590" t="s">
        <v>1057</v>
      </c>
      <c r="L29" s="230" t="s">
        <v>1055</v>
      </c>
      <c r="M29" s="219">
        <v>1.7009000000000001</v>
      </c>
      <c r="N29" s="528">
        <v>2</v>
      </c>
      <c r="O29" s="501"/>
      <c r="P29" s="416"/>
      <c r="Q29" s="411"/>
      <c r="R29" s="202"/>
      <c r="S29" s="203"/>
      <c r="T29" s="204"/>
      <c r="U29" s="205"/>
      <c r="V29" s="206"/>
      <c r="W29" s="447"/>
      <c r="X29" s="208"/>
      <c r="Y29" s="209"/>
      <c r="Z29" s="210"/>
      <c r="AA29" s="448"/>
      <c r="AB29" s="506"/>
      <c r="AC29" s="248"/>
      <c r="AD29" s="220">
        <f t="shared" si="8"/>
        <v>0</v>
      </c>
      <c r="AE29" s="221">
        <f t="shared" ref="AE29:AE30" si="33">N29*AD29</f>
        <v>0</v>
      </c>
      <c r="AF29" s="69"/>
      <c r="AG29" s="69"/>
      <c r="AH29" s="70"/>
      <c r="AI29" s="159"/>
      <c r="AJ29" s="495"/>
      <c r="AK29" s="495"/>
      <c r="AL29" s="495"/>
      <c r="AM29" s="489"/>
      <c r="AN29" s="69">
        <v>224</v>
      </c>
      <c r="AO29" s="70"/>
      <c r="AP29" s="70"/>
      <c r="AQ29" s="601"/>
      <c r="AR29" s="69">
        <v>184</v>
      </c>
      <c r="AS29" s="69"/>
      <c r="AT29" s="489"/>
      <c r="AU29" s="490"/>
      <c r="AV29" s="490">
        <f t="shared" si="10"/>
        <v>184</v>
      </c>
      <c r="AW29" s="490">
        <f t="shared" si="11"/>
        <v>184</v>
      </c>
      <c r="AX29" s="240"/>
      <c r="AY29" s="241"/>
      <c r="AZ29" s="504"/>
      <c r="BA29" s="505"/>
      <c r="BB29" s="443"/>
      <c r="BC29" s="245">
        <f t="shared" si="12"/>
        <v>0</v>
      </c>
      <c r="BD29" s="217">
        <f t="shared" si="13"/>
        <v>0</v>
      </c>
      <c r="BE29" s="491">
        <f t="shared" si="14"/>
        <v>184</v>
      </c>
      <c r="BF29" s="395"/>
      <c r="BG29" s="217">
        <f t="shared" si="25"/>
        <v>0</v>
      </c>
      <c r="BH29" s="491">
        <f t="shared" si="16"/>
        <v>202.4</v>
      </c>
      <c r="BI29" s="395"/>
      <c r="BJ29" s="217">
        <f t="shared" si="17"/>
        <v>0</v>
      </c>
      <c r="BK29" s="491">
        <f t="shared" si="18"/>
        <v>211.6</v>
      </c>
      <c r="BL29" s="395"/>
      <c r="BM29" s="217">
        <f t="shared" si="19"/>
        <v>0</v>
      </c>
      <c r="BN29" s="491">
        <f t="shared" si="20"/>
        <v>220.79999999999998</v>
      </c>
      <c r="BO29" s="392">
        <f t="shared" si="21"/>
        <v>0</v>
      </c>
      <c r="BP29" s="217">
        <f t="shared" si="22"/>
        <v>0</v>
      </c>
      <c r="BQ29" s="217">
        <f t="shared" si="23"/>
        <v>0</v>
      </c>
      <c r="BR29" s="222">
        <v>2364</v>
      </c>
    </row>
    <row r="30" spans="1:70" ht="12.75" customHeight="1" x14ac:dyDescent="0.15">
      <c r="A30" s="217" t="str">
        <f t="shared" ref="A30" si="34">"CR5"&amp;REPT(0,4-LEN(BR30))&amp;BR30</f>
        <v>CR52365</v>
      </c>
      <c r="B30" s="396" t="s">
        <v>777</v>
      </c>
      <c r="C30" s="396" t="s">
        <v>852</v>
      </c>
      <c r="D30" s="396" t="s">
        <v>470</v>
      </c>
      <c r="E30" s="446"/>
      <c r="F30" s="219"/>
      <c r="G30" s="230"/>
      <c r="H30" s="219"/>
      <c r="I30" s="230" t="s">
        <v>1054</v>
      </c>
      <c r="J30" s="590" t="s">
        <v>1062</v>
      </c>
      <c r="K30" s="590" t="s">
        <v>1057</v>
      </c>
      <c r="L30" s="230" t="s">
        <v>1055</v>
      </c>
      <c r="M30" s="219">
        <v>2.0179999999999998</v>
      </c>
      <c r="N30" s="217">
        <v>2</v>
      </c>
      <c r="O30" s="415"/>
      <c r="P30" s="416"/>
      <c r="Q30" s="411"/>
      <c r="R30" s="202"/>
      <c r="S30" s="203"/>
      <c r="T30" s="204"/>
      <c r="U30" s="205"/>
      <c r="V30" s="206"/>
      <c r="W30" s="447"/>
      <c r="X30" s="208"/>
      <c r="Y30" s="209"/>
      <c r="Z30" s="210"/>
      <c r="AA30" s="448"/>
      <c r="AB30" s="506"/>
      <c r="AC30" s="248"/>
      <c r="AD30" s="220">
        <f t="shared" si="8"/>
        <v>0</v>
      </c>
      <c r="AE30" s="221">
        <f t="shared" si="33"/>
        <v>0</v>
      </c>
      <c r="AF30" s="69"/>
      <c r="AG30" s="69"/>
      <c r="AH30" s="70"/>
      <c r="AI30" s="544"/>
      <c r="AJ30" s="495"/>
      <c r="AK30" s="495"/>
      <c r="AL30" s="495"/>
      <c r="AM30" s="489"/>
      <c r="AN30" s="69">
        <v>249</v>
      </c>
      <c r="AO30" s="70"/>
      <c r="AP30" s="70"/>
      <c r="AQ30" s="601"/>
      <c r="AR30" s="69">
        <v>204</v>
      </c>
      <c r="AS30" s="69"/>
      <c r="AT30" s="489"/>
      <c r="AU30" s="490"/>
      <c r="AV30" s="490">
        <f t="shared" si="10"/>
        <v>204</v>
      </c>
      <c r="AW30" s="490">
        <f t="shared" si="11"/>
        <v>204</v>
      </c>
      <c r="AX30" s="240"/>
      <c r="AY30" s="241"/>
      <c r="AZ30" s="504"/>
      <c r="BA30" s="505"/>
      <c r="BB30" s="443"/>
      <c r="BC30" s="245">
        <f t="shared" si="12"/>
        <v>0</v>
      </c>
      <c r="BD30" s="217">
        <f t="shared" si="13"/>
        <v>0</v>
      </c>
      <c r="BE30" s="491">
        <f t="shared" si="14"/>
        <v>204</v>
      </c>
      <c r="BF30" s="395"/>
      <c r="BG30" s="217">
        <f t="shared" si="25"/>
        <v>0</v>
      </c>
      <c r="BH30" s="491">
        <f t="shared" si="16"/>
        <v>224.4</v>
      </c>
      <c r="BI30" s="395"/>
      <c r="BJ30" s="217">
        <f t="shared" si="17"/>
        <v>0</v>
      </c>
      <c r="BK30" s="491">
        <f t="shared" si="18"/>
        <v>234.6</v>
      </c>
      <c r="BL30" s="395"/>
      <c r="BM30" s="217">
        <f t="shared" si="19"/>
        <v>0</v>
      </c>
      <c r="BN30" s="491">
        <f t="shared" si="20"/>
        <v>244.79999999999998</v>
      </c>
      <c r="BO30" s="392">
        <f t="shared" si="21"/>
        <v>0</v>
      </c>
      <c r="BP30" s="217">
        <f t="shared" si="22"/>
        <v>0</v>
      </c>
      <c r="BQ30" s="217">
        <f t="shared" si="23"/>
        <v>0</v>
      </c>
      <c r="BR30" s="222">
        <v>2365</v>
      </c>
    </row>
    <row r="31" spans="1:70" ht="12.75" customHeight="1" x14ac:dyDescent="0.15">
      <c r="A31" s="217" t="str">
        <f t="shared" ref="A31" si="35">"CR5"&amp;REPT(0,4-LEN(BR31))&amp;BR31</f>
        <v>CR52366</v>
      </c>
      <c r="B31" s="396" t="s">
        <v>777</v>
      </c>
      <c r="C31" s="396" t="s">
        <v>853</v>
      </c>
      <c r="D31" s="396" t="s">
        <v>470</v>
      </c>
      <c r="E31" s="446"/>
      <c r="F31" s="219"/>
      <c r="G31" s="230"/>
      <c r="H31" s="219"/>
      <c r="I31" s="230" t="s">
        <v>1054</v>
      </c>
      <c r="J31" s="590" t="s">
        <v>1062</v>
      </c>
      <c r="K31" s="590" t="s">
        <v>1057</v>
      </c>
      <c r="L31" s="230" t="s">
        <v>1055</v>
      </c>
      <c r="M31" s="219">
        <v>3.0611000000000002</v>
      </c>
      <c r="N31" s="217">
        <v>2</v>
      </c>
      <c r="O31" s="415"/>
      <c r="P31" s="416"/>
      <c r="Q31" s="411"/>
      <c r="R31" s="202"/>
      <c r="S31" s="203"/>
      <c r="T31" s="204"/>
      <c r="U31" s="205"/>
      <c r="V31" s="206"/>
      <c r="W31" s="447"/>
      <c r="X31" s="208"/>
      <c r="Y31" s="209"/>
      <c r="Z31" s="210"/>
      <c r="AA31" s="448"/>
      <c r="AB31" s="506"/>
      <c r="AC31" s="248"/>
      <c r="AD31" s="220">
        <f t="shared" si="8"/>
        <v>0</v>
      </c>
      <c r="AE31" s="221">
        <f t="shared" ref="AE31" si="36">N31*AD31</f>
        <v>0</v>
      </c>
      <c r="AF31" s="69"/>
      <c r="AG31" s="69"/>
      <c r="AH31" s="70"/>
      <c r="AI31" s="544"/>
      <c r="AJ31" s="495"/>
      <c r="AK31" s="495"/>
      <c r="AL31" s="495"/>
      <c r="AM31" s="489"/>
      <c r="AN31" s="69">
        <v>344</v>
      </c>
      <c r="AO31" s="70"/>
      <c r="AP31" s="70"/>
      <c r="AQ31" s="601"/>
      <c r="AR31" s="69">
        <v>279</v>
      </c>
      <c r="AS31" s="69"/>
      <c r="AT31" s="489"/>
      <c r="AU31" s="490"/>
      <c r="AV31" s="490">
        <f t="shared" si="10"/>
        <v>279</v>
      </c>
      <c r="AW31" s="490">
        <f t="shared" si="11"/>
        <v>279</v>
      </c>
      <c r="AX31" s="240"/>
      <c r="AY31" s="241"/>
      <c r="AZ31" s="504"/>
      <c r="BA31" s="505"/>
      <c r="BB31" s="443"/>
      <c r="BC31" s="245">
        <f t="shared" si="12"/>
        <v>0</v>
      </c>
      <c r="BD31" s="217">
        <f t="shared" si="13"/>
        <v>0</v>
      </c>
      <c r="BE31" s="491">
        <f t="shared" si="14"/>
        <v>279</v>
      </c>
      <c r="BF31" s="395"/>
      <c r="BG31" s="217">
        <f t="shared" si="25"/>
        <v>0</v>
      </c>
      <c r="BH31" s="491">
        <f t="shared" si="16"/>
        <v>306.90000000000003</v>
      </c>
      <c r="BI31" s="395"/>
      <c r="BJ31" s="217">
        <f t="shared" si="17"/>
        <v>0</v>
      </c>
      <c r="BK31" s="491">
        <f t="shared" si="18"/>
        <v>320.84999999999997</v>
      </c>
      <c r="BL31" s="395"/>
      <c r="BM31" s="217">
        <f t="shared" si="19"/>
        <v>0</v>
      </c>
      <c r="BN31" s="491">
        <f t="shared" si="20"/>
        <v>334.8</v>
      </c>
      <c r="BO31" s="392">
        <f t="shared" si="21"/>
        <v>0</v>
      </c>
      <c r="BP31" s="217">
        <f t="shared" si="22"/>
        <v>0</v>
      </c>
      <c r="BQ31" s="217">
        <f t="shared" si="23"/>
        <v>0</v>
      </c>
      <c r="BR31" s="222">
        <v>2366</v>
      </c>
    </row>
    <row r="32" spans="1:70" ht="12.75" customHeight="1" x14ac:dyDescent="0.15">
      <c r="A32" s="217" t="str">
        <f t="shared" ref="A32" si="37">"CR5"&amp;REPT(0,4-LEN(BR32))&amp;BR32</f>
        <v>CR52367</v>
      </c>
      <c r="B32" s="396" t="s">
        <v>777</v>
      </c>
      <c r="C32" s="396" t="s">
        <v>854</v>
      </c>
      <c r="D32" s="396" t="s">
        <v>470</v>
      </c>
      <c r="E32" s="446"/>
      <c r="F32" s="219"/>
      <c r="G32" s="230"/>
      <c r="H32" s="219"/>
      <c r="I32" s="230" t="s">
        <v>1054</v>
      </c>
      <c r="J32" s="590" t="s">
        <v>1062</v>
      </c>
      <c r="K32" s="590" t="s">
        <v>1057</v>
      </c>
      <c r="L32" s="230" t="s">
        <v>1055</v>
      </c>
      <c r="M32" s="219">
        <v>1.1791</v>
      </c>
      <c r="N32" s="217">
        <v>1</v>
      </c>
      <c r="O32" s="415"/>
      <c r="P32" s="416"/>
      <c r="Q32" s="411"/>
      <c r="R32" s="202"/>
      <c r="S32" s="203"/>
      <c r="T32" s="204"/>
      <c r="U32" s="205"/>
      <c r="V32" s="206"/>
      <c r="W32" s="447"/>
      <c r="X32" s="208"/>
      <c r="Y32" s="209"/>
      <c r="Z32" s="210"/>
      <c r="AA32" s="448"/>
      <c r="AB32" s="506"/>
      <c r="AC32" s="248"/>
      <c r="AD32" s="220">
        <f t="shared" si="8"/>
        <v>0</v>
      </c>
      <c r="AE32" s="221">
        <f t="shared" ref="AE32" si="38">N32*AD32</f>
        <v>0</v>
      </c>
      <c r="AF32" s="69"/>
      <c r="AG32" s="69"/>
      <c r="AH32" s="70"/>
      <c r="AI32" s="544"/>
      <c r="AJ32" s="495"/>
      <c r="AK32" s="495"/>
      <c r="AL32" s="495"/>
      <c r="AM32" s="489"/>
      <c r="AN32" s="69">
        <v>169</v>
      </c>
      <c r="AO32" s="70"/>
      <c r="AP32" s="70"/>
      <c r="AQ32" s="601"/>
      <c r="AR32" s="69">
        <v>139</v>
      </c>
      <c r="AS32" s="69"/>
      <c r="AT32" s="489"/>
      <c r="AU32" s="490"/>
      <c r="AV32" s="490">
        <f t="shared" si="10"/>
        <v>139</v>
      </c>
      <c r="AW32" s="490">
        <f t="shared" si="11"/>
        <v>139</v>
      </c>
      <c r="AX32" s="240"/>
      <c r="AY32" s="241"/>
      <c r="AZ32" s="504"/>
      <c r="BA32" s="505"/>
      <c r="BB32" s="443"/>
      <c r="BC32" s="245">
        <f t="shared" si="12"/>
        <v>0</v>
      </c>
      <c r="BD32" s="217">
        <f t="shared" si="13"/>
        <v>0</v>
      </c>
      <c r="BE32" s="491">
        <f t="shared" si="14"/>
        <v>139</v>
      </c>
      <c r="BF32" s="395"/>
      <c r="BG32" s="217">
        <f t="shared" si="25"/>
        <v>0</v>
      </c>
      <c r="BH32" s="491">
        <f t="shared" si="16"/>
        <v>152.9</v>
      </c>
      <c r="BI32" s="395"/>
      <c r="BJ32" s="217">
        <f t="shared" si="17"/>
        <v>0</v>
      </c>
      <c r="BK32" s="491">
        <f t="shared" si="18"/>
        <v>159.85</v>
      </c>
      <c r="BL32" s="395"/>
      <c r="BM32" s="217">
        <f t="shared" si="19"/>
        <v>0</v>
      </c>
      <c r="BN32" s="491">
        <f t="shared" si="20"/>
        <v>166.79999999999998</v>
      </c>
      <c r="BO32" s="392">
        <f t="shared" si="21"/>
        <v>0</v>
      </c>
      <c r="BP32" s="217">
        <f t="shared" si="22"/>
        <v>0</v>
      </c>
      <c r="BQ32" s="217">
        <f t="shared" si="23"/>
        <v>0</v>
      </c>
      <c r="BR32" s="222">
        <v>2367</v>
      </c>
    </row>
    <row r="33" spans="1:293" ht="12.75" customHeight="1" x14ac:dyDescent="0.15">
      <c r="A33" s="217" t="str">
        <f t="shared" si="28"/>
        <v>CR52368</v>
      </c>
      <c r="B33" s="396" t="s">
        <v>777</v>
      </c>
      <c r="C33" s="396" t="s">
        <v>855</v>
      </c>
      <c r="D33" s="396" t="s">
        <v>470</v>
      </c>
      <c r="E33" s="446"/>
      <c r="F33" s="219"/>
      <c r="G33" s="219"/>
      <c r="H33" s="230"/>
      <c r="I33" s="230" t="s">
        <v>1054</v>
      </c>
      <c r="J33" s="590" t="s">
        <v>1062</v>
      </c>
      <c r="K33" s="590" t="s">
        <v>1057</v>
      </c>
      <c r="L33" s="230" t="s">
        <v>1055</v>
      </c>
      <c r="M33" s="219">
        <v>1.5874999999999999</v>
      </c>
      <c r="N33" s="217">
        <v>1</v>
      </c>
      <c r="O33" s="502"/>
      <c r="P33" s="416"/>
      <c r="Q33" s="411"/>
      <c r="R33" s="232"/>
      <c r="S33" s="203"/>
      <c r="T33" s="204"/>
      <c r="U33" s="205"/>
      <c r="V33" s="206"/>
      <c r="W33" s="447"/>
      <c r="X33" s="208"/>
      <c r="Y33" s="209"/>
      <c r="Z33" s="210"/>
      <c r="AA33" s="448"/>
      <c r="AB33" s="506"/>
      <c r="AC33" s="248"/>
      <c r="AD33" s="220">
        <f t="shared" si="8"/>
        <v>0</v>
      </c>
      <c r="AE33" s="221">
        <f>N33*AD33</f>
        <v>0</v>
      </c>
      <c r="AF33" s="69"/>
      <c r="AG33" s="69"/>
      <c r="AH33" s="70"/>
      <c r="AI33" s="159"/>
      <c r="AJ33" s="495"/>
      <c r="AK33" s="495"/>
      <c r="AL33" s="495"/>
      <c r="AM33" s="489"/>
      <c r="AN33" s="69">
        <v>204</v>
      </c>
      <c r="AO33" s="70"/>
      <c r="AP33" s="70"/>
      <c r="AQ33" s="601"/>
      <c r="AR33" s="69">
        <v>164</v>
      </c>
      <c r="AS33" s="69"/>
      <c r="AT33" s="489"/>
      <c r="AU33" s="490"/>
      <c r="AV33" s="490">
        <f t="shared" si="10"/>
        <v>164</v>
      </c>
      <c r="AW33" s="490">
        <f t="shared" si="11"/>
        <v>164</v>
      </c>
      <c r="AX33" s="240"/>
      <c r="AY33" s="241"/>
      <c r="AZ33" s="504"/>
      <c r="BA33" s="505"/>
      <c r="BB33" s="443"/>
      <c r="BC33" s="245">
        <f t="shared" si="12"/>
        <v>0</v>
      </c>
      <c r="BD33" s="217">
        <f t="shared" si="13"/>
        <v>0</v>
      </c>
      <c r="BE33" s="491">
        <f t="shared" si="14"/>
        <v>164</v>
      </c>
      <c r="BF33" s="395"/>
      <c r="BG33" s="217">
        <f t="shared" si="25"/>
        <v>0</v>
      </c>
      <c r="BH33" s="491">
        <f t="shared" si="16"/>
        <v>180.4</v>
      </c>
      <c r="BI33" s="395"/>
      <c r="BJ33" s="217">
        <f t="shared" si="17"/>
        <v>0</v>
      </c>
      <c r="BK33" s="491">
        <f t="shared" si="18"/>
        <v>188.6</v>
      </c>
      <c r="BL33" s="395"/>
      <c r="BM33" s="217">
        <f t="shared" si="19"/>
        <v>0</v>
      </c>
      <c r="BN33" s="491">
        <f t="shared" si="20"/>
        <v>196.79999999999998</v>
      </c>
      <c r="BO33" s="392">
        <f t="shared" si="21"/>
        <v>0</v>
      </c>
      <c r="BP33" s="217">
        <f t="shared" si="22"/>
        <v>0</v>
      </c>
      <c r="BQ33" s="217">
        <f t="shared" si="23"/>
        <v>0</v>
      </c>
      <c r="BR33" s="222">
        <v>2368</v>
      </c>
    </row>
    <row r="34" spans="1:293" ht="12.75" customHeight="1" x14ac:dyDescent="0.15">
      <c r="A34" s="217" t="str">
        <f t="shared" si="28"/>
        <v>CR52369</v>
      </c>
      <c r="B34" s="396" t="s">
        <v>777</v>
      </c>
      <c r="C34" s="396" t="s">
        <v>856</v>
      </c>
      <c r="D34" s="396" t="s">
        <v>470</v>
      </c>
      <c r="E34" s="446"/>
      <c r="F34" s="219"/>
      <c r="G34" s="219"/>
      <c r="H34" s="230"/>
      <c r="I34" s="230" t="s">
        <v>1054</v>
      </c>
      <c r="J34" s="590" t="s">
        <v>1062</v>
      </c>
      <c r="K34" s="590" t="s">
        <v>1057</v>
      </c>
      <c r="L34" s="230" t="s">
        <v>1055</v>
      </c>
      <c r="M34" s="219">
        <v>1.7916000000000001</v>
      </c>
      <c r="N34" s="217">
        <v>1</v>
      </c>
      <c r="O34" s="415"/>
      <c r="P34" s="416"/>
      <c r="Q34" s="411"/>
      <c r="R34" s="232"/>
      <c r="S34" s="203"/>
      <c r="T34" s="204"/>
      <c r="U34" s="205"/>
      <c r="V34" s="206"/>
      <c r="W34" s="447"/>
      <c r="X34" s="208"/>
      <c r="Y34" s="209"/>
      <c r="Z34" s="210"/>
      <c r="AA34" s="448"/>
      <c r="AB34" s="506"/>
      <c r="AC34" s="248"/>
      <c r="AD34" s="220">
        <f t="shared" si="8"/>
        <v>0</v>
      </c>
      <c r="AE34" s="221">
        <f>N34*AD34</f>
        <v>0</v>
      </c>
      <c r="AF34" s="69"/>
      <c r="AG34" s="69"/>
      <c r="AH34" s="70"/>
      <c r="AI34" s="159"/>
      <c r="AJ34" s="495"/>
      <c r="AK34" s="495"/>
      <c r="AL34" s="495"/>
      <c r="AM34" s="489"/>
      <c r="AN34" s="69">
        <v>214</v>
      </c>
      <c r="AO34" s="70"/>
      <c r="AP34" s="70"/>
      <c r="AQ34" s="601"/>
      <c r="AR34" s="69">
        <v>174</v>
      </c>
      <c r="AS34" s="69"/>
      <c r="AT34" s="489"/>
      <c r="AU34" s="490"/>
      <c r="AV34" s="490">
        <f t="shared" si="10"/>
        <v>174</v>
      </c>
      <c r="AW34" s="490">
        <f t="shared" si="11"/>
        <v>174</v>
      </c>
      <c r="AX34" s="240"/>
      <c r="AY34" s="241"/>
      <c r="AZ34" s="504"/>
      <c r="BA34" s="505"/>
      <c r="BB34" s="443"/>
      <c r="BC34" s="245">
        <f t="shared" si="12"/>
        <v>0</v>
      </c>
      <c r="BD34" s="217">
        <f t="shared" si="13"/>
        <v>0</v>
      </c>
      <c r="BE34" s="491">
        <f t="shared" si="14"/>
        <v>174</v>
      </c>
      <c r="BF34" s="395"/>
      <c r="BG34" s="217">
        <f t="shared" si="25"/>
        <v>0</v>
      </c>
      <c r="BH34" s="491">
        <f t="shared" si="16"/>
        <v>191.4</v>
      </c>
      <c r="BI34" s="395"/>
      <c r="BJ34" s="217">
        <f t="shared" si="17"/>
        <v>0</v>
      </c>
      <c r="BK34" s="491">
        <f t="shared" si="18"/>
        <v>200.1</v>
      </c>
      <c r="BL34" s="395"/>
      <c r="BM34" s="217">
        <f t="shared" si="19"/>
        <v>0</v>
      </c>
      <c r="BN34" s="491">
        <f t="shared" si="20"/>
        <v>208.79999999999998</v>
      </c>
      <c r="BO34" s="392">
        <f t="shared" si="21"/>
        <v>0</v>
      </c>
      <c r="BP34" s="217">
        <f t="shared" si="22"/>
        <v>0</v>
      </c>
      <c r="BQ34" s="217">
        <f t="shared" si="23"/>
        <v>0</v>
      </c>
      <c r="BR34" s="222">
        <v>2369</v>
      </c>
    </row>
    <row r="35" spans="1:293" ht="12.75" customHeight="1" x14ac:dyDescent="0.15">
      <c r="A35" s="217" t="str">
        <f t="shared" ref="A35" si="39">"CR5"&amp;REPT(0,4-LEN(BR35))&amp;BR35</f>
        <v>CR52576</v>
      </c>
      <c r="B35" s="396" t="s">
        <v>777</v>
      </c>
      <c r="C35" s="396" t="s">
        <v>1080</v>
      </c>
      <c r="D35" s="396" t="s">
        <v>470</v>
      </c>
      <c r="E35" s="446"/>
      <c r="F35" s="219"/>
      <c r="G35" s="219"/>
      <c r="H35" s="230"/>
      <c r="I35" s="230" t="s">
        <v>1054</v>
      </c>
      <c r="J35" s="590" t="s">
        <v>1062</v>
      </c>
      <c r="K35" s="590" t="s">
        <v>1057</v>
      </c>
      <c r="L35" s="230" t="s">
        <v>1055</v>
      </c>
      <c r="M35">
        <v>2.4493999999999998</v>
      </c>
      <c r="N35" s="217">
        <v>1</v>
      </c>
      <c r="O35" s="415"/>
      <c r="P35" s="416"/>
      <c r="Q35" s="411"/>
      <c r="R35" s="232"/>
      <c r="S35" s="203"/>
      <c r="T35" s="204"/>
      <c r="U35" s="205"/>
      <c r="V35" s="206"/>
      <c r="W35" s="447"/>
      <c r="X35" s="208"/>
      <c r="Y35" s="209"/>
      <c r="Z35" s="210"/>
      <c r="AA35" s="448"/>
      <c r="AB35" s="506"/>
      <c r="AC35" s="248"/>
      <c r="AD35" s="220">
        <f t="shared" si="8"/>
        <v>0</v>
      </c>
      <c r="AE35" s="221">
        <f>N35*AD35</f>
        <v>0</v>
      </c>
      <c r="AF35" s="69"/>
      <c r="AG35" s="69"/>
      <c r="AH35" s="70"/>
      <c r="AI35" s="159"/>
      <c r="AJ35" s="495"/>
      <c r="AK35" s="495"/>
      <c r="AL35" s="495"/>
      <c r="AM35" s="489"/>
      <c r="AN35" s="69">
        <v>274</v>
      </c>
      <c r="AO35" s="70"/>
      <c r="AP35" s="70"/>
      <c r="AQ35" s="601"/>
      <c r="AR35" s="69">
        <v>224</v>
      </c>
      <c r="AS35" s="69"/>
      <c r="AT35" s="489"/>
      <c r="AU35" s="490"/>
      <c r="AV35" s="490">
        <f t="shared" ref="AV35" si="40">IF(OrderFormType="Wholesale",CEILING(AR35*ExchRate,ExchRateRoundUpTo),CEILING(AN35*ExchRate,ExchRateRoundUpTo)/1.22)</f>
        <v>224</v>
      </c>
      <c r="AW35" s="490">
        <f t="shared" ref="AW35" si="41">AV35*(1+AO35+AP35)</f>
        <v>224</v>
      </c>
      <c r="AX35" s="240"/>
      <c r="AY35" s="241"/>
      <c r="AZ35" s="504"/>
      <c r="BA35" s="505"/>
      <c r="BB35" s="443"/>
      <c r="BC35" s="245">
        <f t="shared" si="12"/>
        <v>0</v>
      </c>
      <c r="BD35" s="217">
        <f t="shared" si="13"/>
        <v>0</v>
      </c>
      <c r="BE35" s="491">
        <f t="shared" si="14"/>
        <v>224</v>
      </c>
      <c r="BF35" s="395"/>
      <c r="BG35" s="217">
        <f t="shared" ref="BG35" si="42">$N35*BF35</f>
        <v>0</v>
      </c>
      <c r="BH35" s="491">
        <f t="shared" si="16"/>
        <v>246.40000000000003</v>
      </c>
      <c r="BI35" s="395"/>
      <c r="BJ35" s="217">
        <f t="shared" si="17"/>
        <v>0</v>
      </c>
      <c r="BK35" s="491">
        <f t="shared" si="18"/>
        <v>257.59999999999997</v>
      </c>
      <c r="BL35" s="395"/>
      <c r="BM35" s="217">
        <f t="shared" si="19"/>
        <v>0</v>
      </c>
      <c r="BN35" s="491">
        <f t="shared" si="20"/>
        <v>268.8</v>
      </c>
      <c r="BO35" s="392">
        <f t="shared" si="21"/>
        <v>0</v>
      </c>
      <c r="BP35" s="217">
        <f t="shared" si="22"/>
        <v>0</v>
      </c>
      <c r="BQ35" s="217">
        <f t="shared" si="23"/>
        <v>0</v>
      </c>
      <c r="BR35" s="222">
        <v>2576</v>
      </c>
    </row>
    <row r="36" spans="1:293" ht="12.75" customHeight="1" x14ac:dyDescent="0.15">
      <c r="A36" s="155"/>
      <c r="B36" s="155"/>
      <c r="C36" s="139"/>
      <c r="D36" s="139"/>
      <c r="E36" s="551"/>
      <c r="F36" s="156"/>
      <c r="G36" s="156"/>
      <c r="H36" s="156"/>
      <c r="I36" s="438"/>
      <c r="J36" s="438"/>
      <c r="K36" s="438"/>
      <c r="L36" s="438"/>
      <c r="M36" s="156"/>
      <c r="N36" s="141"/>
      <c r="O36" s="260"/>
      <c r="P36" s="260"/>
      <c r="Q36" s="142"/>
      <c r="R36" s="142"/>
      <c r="S36" s="142"/>
      <c r="T36" s="142"/>
      <c r="U36" s="143"/>
      <c r="V36" s="142"/>
      <c r="W36" s="142"/>
      <c r="X36" s="144"/>
      <c r="Y36" s="142"/>
      <c r="Z36" s="144"/>
      <c r="AA36" s="144"/>
      <c r="AB36" s="147"/>
      <c r="AC36" s="147"/>
      <c r="AD36" s="145"/>
      <c r="AE36" s="145"/>
      <c r="AF36" s="145"/>
      <c r="AG36" s="145"/>
      <c r="AH36" s="145"/>
      <c r="AI36" s="146"/>
      <c r="AJ36" s="265"/>
      <c r="AK36" s="265"/>
      <c r="AL36" s="265"/>
      <c r="AM36" s="265"/>
      <c r="AN36" s="146"/>
      <c r="AO36" s="265"/>
      <c r="AP36" s="265"/>
      <c r="AQ36" s="265"/>
      <c r="AR36" s="146"/>
      <c r="AS36" s="146"/>
      <c r="AT36" s="146"/>
      <c r="AU36" s="146"/>
      <c r="AV36" s="146"/>
      <c r="AW36" s="265"/>
      <c r="AX36" s="147"/>
      <c r="AY36" s="147"/>
      <c r="AZ36" s="147"/>
      <c r="BA36" s="148"/>
      <c r="BB36" s="147"/>
      <c r="BC36" s="149"/>
      <c r="BD36" s="149"/>
      <c r="BE36" s="150"/>
      <c r="BF36" s="147"/>
      <c r="BG36" s="149"/>
      <c r="BH36" s="150"/>
      <c r="BI36" s="147"/>
      <c r="BJ36" s="149"/>
      <c r="BK36" s="150"/>
      <c r="BL36" s="147"/>
      <c r="BM36" s="149"/>
      <c r="BN36" s="150"/>
      <c r="BO36" s="150"/>
      <c r="BP36" s="141"/>
      <c r="BQ36" s="157"/>
      <c r="BR36" s="158"/>
    </row>
    <row r="37" spans="1:293" ht="13.5" customHeight="1" x14ac:dyDescent="0.15">
      <c r="KC37" s="3"/>
      <c r="KD37" s="3"/>
      <c r="KE37" s="3"/>
      <c r="KF37" s="3"/>
      <c r="KG37" s="3"/>
    </row>
    <row r="38" spans="1:293" ht="13.5" customHeight="1" x14ac:dyDescent="0.15">
      <c r="KC38" s="3"/>
      <c r="KD38" s="3"/>
      <c r="KE38" s="3"/>
      <c r="KF38" s="3"/>
      <c r="KG38" s="3"/>
    </row>
    <row r="39" spans="1:293" ht="13.5" customHeight="1" x14ac:dyDescent="0.15">
      <c r="KC39" s="3"/>
      <c r="KD39" s="3"/>
      <c r="KE39" s="3"/>
      <c r="KF39" s="3"/>
      <c r="KG39" s="3"/>
    </row>
    <row r="40" spans="1:293" ht="13.5" customHeight="1" x14ac:dyDescent="0.15">
      <c r="KC40" s="3"/>
      <c r="KD40" s="3"/>
      <c r="KE40" s="3"/>
      <c r="KF40" s="3"/>
      <c r="KG40" s="3"/>
    </row>
    <row r="41" spans="1:293" ht="13.5" customHeight="1" x14ac:dyDescent="0.15">
      <c r="KC41" s="3"/>
      <c r="KD41" s="3"/>
      <c r="KE41" s="3"/>
      <c r="KF41" s="3"/>
      <c r="KG41" s="3"/>
    </row>
    <row r="42" spans="1:293" ht="13.5" customHeight="1" x14ac:dyDescent="0.15">
      <c r="KC42" s="3"/>
      <c r="KD42" s="3"/>
      <c r="KE42" s="3"/>
      <c r="KF42" s="3"/>
      <c r="KG42" s="3"/>
    </row>
    <row r="43" spans="1:293" ht="13.5" customHeight="1" x14ac:dyDescent="0.15">
      <c r="KC43" s="3"/>
      <c r="KD43" s="3"/>
      <c r="KE43" s="3"/>
      <c r="KF43" s="3"/>
      <c r="KG43" s="3"/>
    </row>
    <row r="44" spans="1:293" ht="13.5" customHeight="1" x14ac:dyDescent="0.15">
      <c r="KC44" s="3"/>
      <c r="KD44" s="3"/>
      <c r="KE44" s="3"/>
      <c r="KF44" s="3"/>
      <c r="KG44" s="3"/>
    </row>
    <row r="45" spans="1:293" ht="13.5" customHeight="1" x14ac:dyDescent="0.15">
      <c r="KC45" s="3"/>
      <c r="KD45" s="3"/>
      <c r="KE45" s="3"/>
      <c r="KF45" s="3"/>
      <c r="KG45" s="3"/>
    </row>
    <row r="46" spans="1:293" ht="13.5" customHeight="1" x14ac:dyDescent="0.15">
      <c r="KC46" s="3"/>
      <c r="KD46" s="3"/>
      <c r="KE46" s="3"/>
      <c r="KF46" s="3"/>
      <c r="KG46" s="3"/>
    </row>
    <row r="47" spans="1:293" ht="13.5" customHeight="1" x14ac:dyDescent="0.15">
      <c r="KC47" s="3"/>
      <c r="KD47" s="3"/>
      <c r="KE47" s="3"/>
      <c r="KF47" s="3"/>
      <c r="KG47" s="3"/>
    </row>
    <row r="48" spans="1:293" ht="13.5" customHeight="1" x14ac:dyDescent="0.15">
      <c r="KC48" s="3"/>
      <c r="KD48" s="3"/>
      <c r="KE48" s="3"/>
      <c r="KF48" s="3"/>
      <c r="KG48" s="3"/>
    </row>
    <row r="49" spans="289:293" ht="13.5" customHeight="1" x14ac:dyDescent="0.15">
      <c r="KC49" s="3"/>
      <c r="KD49" s="3"/>
      <c r="KE49" s="3"/>
      <c r="KF49" s="3"/>
      <c r="KG49" s="3"/>
    </row>
    <row r="50" spans="289:293" ht="13.5" customHeight="1" x14ac:dyDescent="0.15">
      <c r="KC50" s="3"/>
      <c r="KD50" s="3"/>
      <c r="KE50" s="3"/>
      <c r="KF50" s="3"/>
      <c r="KG50" s="3"/>
    </row>
    <row r="51" spans="289:293" ht="13.5" customHeight="1" x14ac:dyDescent="0.15">
      <c r="KC51" s="3"/>
      <c r="KD51" s="3"/>
      <c r="KE51" s="3"/>
      <c r="KF51" s="3"/>
      <c r="KG51" s="3"/>
    </row>
    <row r="52" spans="289:293" ht="13.5" customHeight="1" x14ac:dyDescent="0.15">
      <c r="KC52" s="3"/>
      <c r="KD52" s="3"/>
      <c r="KE52" s="3"/>
      <c r="KF52" s="3"/>
      <c r="KG52" s="3"/>
    </row>
    <row r="53" spans="289:293" ht="13.5" customHeight="1" x14ac:dyDescent="0.15">
      <c r="KC53" s="3"/>
      <c r="KD53" s="3"/>
      <c r="KE53" s="3"/>
      <c r="KF53" s="3"/>
      <c r="KG53" s="3"/>
    </row>
    <row r="54" spans="289:293" ht="13.5" customHeight="1" x14ac:dyDescent="0.15">
      <c r="KC54" s="3"/>
      <c r="KD54" s="3"/>
      <c r="KE54" s="3"/>
      <c r="KF54" s="3"/>
      <c r="KG54" s="3"/>
    </row>
    <row r="55" spans="289:293" ht="13.5" customHeight="1" x14ac:dyDescent="0.15">
      <c r="KC55" s="3"/>
      <c r="KD55" s="3"/>
      <c r="KE55" s="3"/>
      <c r="KF55" s="3"/>
      <c r="KG55" s="3"/>
    </row>
    <row r="56" spans="289:293" ht="13.5" customHeight="1" x14ac:dyDescent="0.15">
      <c r="KC56" s="3"/>
      <c r="KD56" s="3"/>
      <c r="KE56" s="3"/>
      <c r="KF56" s="3"/>
      <c r="KG56" s="3"/>
    </row>
    <row r="57" spans="289:293" ht="13.5" customHeight="1" x14ac:dyDescent="0.15">
      <c r="KC57" s="3"/>
      <c r="KD57" s="3"/>
      <c r="KE57" s="3"/>
      <c r="KF57" s="3"/>
      <c r="KG57" s="3"/>
    </row>
    <row r="58" spans="289:293" ht="13.5" customHeight="1" x14ac:dyDescent="0.15">
      <c r="KC58" s="3"/>
      <c r="KD58" s="3"/>
      <c r="KE58" s="3"/>
      <c r="KF58" s="3"/>
      <c r="KG58" s="3"/>
    </row>
    <row r="59" spans="289:293" ht="13.5" customHeight="1" x14ac:dyDescent="0.15">
      <c r="KC59" s="3"/>
      <c r="KD59" s="3"/>
      <c r="KE59" s="3"/>
      <c r="KF59" s="3"/>
      <c r="KG59" s="3"/>
    </row>
    <row r="60" spans="289:293" ht="13.5" customHeight="1" x14ac:dyDescent="0.15">
      <c r="KC60" s="3"/>
      <c r="KD60" s="3"/>
      <c r="KE60" s="3"/>
      <c r="KF60" s="3"/>
      <c r="KG60" s="3"/>
    </row>
    <row r="61" spans="289:293" ht="13.5" customHeight="1" x14ac:dyDescent="0.15">
      <c r="KC61" s="3"/>
      <c r="KD61" s="3"/>
      <c r="KE61" s="3"/>
      <c r="KF61" s="3"/>
      <c r="KG61" s="3"/>
    </row>
    <row r="62" spans="289:293" ht="13.5" customHeight="1" x14ac:dyDescent="0.15">
      <c r="KC62" s="3"/>
      <c r="KD62" s="3"/>
      <c r="KE62" s="3"/>
      <c r="KF62" s="3"/>
      <c r="KG62" s="3"/>
    </row>
    <row r="63" spans="289:293" ht="13.5" customHeight="1" x14ac:dyDescent="0.15">
      <c r="KC63" s="3"/>
      <c r="KD63" s="3"/>
      <c r="KE63" s="3"/>
      <c r="KF63" s="3"/>
      <c r="KG63" s="3"/>
    </row>
    <row r="64" spans="289:293" ht="13.5" customHeight="1" x14ac:dyDescent="0.15">
      <c r="KC64" s="3"/>
      <c r="KD64" s="3"/>
      <c r="KE64" s="3"/>
      <c r="KF64" s="3"/>
      <c r="KG64" s="3"/>
    </row>
    <row r="65" spans="289:293" ht="13.5" customHeight="1" x14ac:dyDescent="0.15">
      <c r="KC65" s="3"/>
      <c r="KD65" s="3"/>
      <c r="KE65" s="3"/>
      <c r="KF65" s="3"/>
      <c r="KG65" s="3"/>
    </row>
    <row r="66" spans="289:293" ht="13.5" customHeight="1" x14ac:dyDescent="0.15">
      <c r="KC66" s="3"/>
      <c r="KD66" s="3"/>
      <c r="KE66" s="3"/>
      <c r="KF66" s="3"/>
      <c r="KG66" s="3"/>
    </row>
    <row r="67" spans="289:293" ht="13.5" customHeight="1" x14ac:dyDescent="0.15">
      <c r="KC67" s="3"/>
      <c r="KD67" s="3"/>
      <c r="KE67" s="3"/>
      <c r="KF67" s="3"/>
      <c r="KG67" s="3"/>
    </row>
    <row r="68" spans="289:293" ht="13.5" customHeight="1" x14ac:dyDescent="0.15">
      <c r="KC68" s="3"/>
      <c r="KD68" s="3"/>
      <c r="KE68" s="3"/>
      <c r="KF68" s="3"/>
      <c r="KG68" s="3"/>
    </row>
    <row r="69" spans="289:293" ht="13.5" customHeight="1" x14ac:dyDescent="0.15">
      <c r="KC69" s="3"/>
      <c r="KD69" s="3"/>
      <c r="KE69" s="3"/>
      <c r="KF69" s="3"/>
      <c r="KG69" s="3"/>
    </row>
    <row r="70" spans="289:293" ht="13.5" customHeight="1" x14ac:dyDescent="0.15">
      <c r="KC70" s="3"/>
      <c r="KD70" s="3"/>
      <c r="KE70" s="3"/>
      <c r="KF70" s="3"/>
      <c r="KG70" s="3"/>
    </row>
    <row r="71" spans="289:293" ht="13.5" customHeight="1" x14ac:dyDescent="0.15">
      <c r="KC71" s="3"/>
      <c r="KD71" s="3"/>
      <c r="KE71" s="3"/>
      <c r="KF71" s="3"/>
      <c r="KG71" s="3"/>
    </row>
    <row r="72" spans="289:293" ht="13.5" customHeight="1" x14ac:dyDescent="0.15">
      <c r="KC72" s="3"/>
      <c r="KD72" s="3"/>
      <c r="KE72" s="3"/>
      <c r="KF72" s="3"/>
      <c r="KG72" s="3"/>
    </row>
    <row r="73" spans="289:293" ht="13.5" customHeight="1" x14ac:dyDescent="0.15">
      <c r="KC73" s="3"/>
      <c r="KD73" s="3"/>
      <c r="KE73" s="3"/>
      <c r="KF73" s="3"/>
      <c r="KG73" s="3"/>
    </row>
    <row r="74" spans="289:293" ht="13.5" customHeight="1" x14ac:dyDescent="0.15">
      <c r="KC74" s="3"/>
      <c r="KD74" s="3"/>
      <c r="KE74" s="3"/>
      <c r="KF74" s="3"/>
      <c r="KG74" s="3"/>
    </row>
    <row r="75" spans="289:293" ht="13.5" customHeight="1" x14ac:dyDescent="0.15">
      <c r="KC75" s="3"/>
      <c r="KD75" s="3"/>
      <c r="KE75" s="3"/>
      <c r="KF75" s="3"/>
      <c r="KG75" s="3"/>
    </row>
    <row r="76" spans="289:293" ht="13.5" customHeight="1" x14ac:dyDescent="0.15">
      <c r="KC76" s="3"/>
      <c r="KD76" s="3"/>
      <c r="KE76" s="3"/>
      <c r="KF76" s="3"/>
      <c r="KG76" s="3"/>
    </row>
    <row r="77" spans="289:293" ht="13.5" customHeight="1" x14ac:dyDescent="0.15">
      <c r="KC77" s="3"/>
      <c r="KD77" s="3"/>
      <c r="KE77" s="3"/>
      <c r="KF77" s="3"/>
      <c r="KG77" s="3"/>
    </row>
    <row r="78" spans="289:293" ht="13.5" customHeight="1" x14ac:dyDescent="0.15">
      <c r="KC78" s="3"/>
      <c r="KD78" s="3"/>
      <c r="KE78" s="3"/>
      <c r="KF78" s="3"/>
      <c r="KG78" s="3"/>
    </row>
    <row r="79" spans="289:293" ht="13.5" customHeight="1" x14ac:dyDescent="0.15">
      <c r="KC79" s="3"/>
      <c r="KD79" s="3"/>
      <c r="KE79" s="3"/>
      <c r="KF79" s="3"/>
      <c r="KG79" s="3"/>
    </row>
    <row r="80" spans="289:293" ht="13.5" customHeight="1" x14ac:dyDescent="0.15">
      <c r="KC80" s="3"/>
      <c r="KD80" s="3"/>
      <c r="KE80" s="3"/>
      <c r="KF80" s="3"/>
      <c r="KG80" s="3"/>
    </row>
    <row r="81" spans="289:293" ht="13.5" customHeight="1" x14ac:dyDescent="0.15">
      <c r="KC81" s="3"/>
      <c r="KD81" s="3"/>
      <c r="KE81" s="3"/>
      <c r="KF81" s="3"/>
      <c r="KG81" s="3"/>
    </row>
    <row r="82" spans="289:293" ht="13.5" customHeight="1" x14ac:dyDescent="0.15">
      <c r="KC82" s="3"/>
      <c r="KD82" s="3"/>
      <c r="KE82" s="3"/>
      <c r="KF82" s="3"/>
      <c r="KG82" s="3"/>
    </row>
    <row r="83" spans="289:293" ht="13.5" customHeight="1" x14ac:dyDescent="0.15">
      <c r="KC83" s="3"/>
      <c r="KD83" s="3"/>
      <c r="KE83" s="3"/>
      <c r="KF83" s="3"/>
      <c r="KG83" s="3"/>
    </row>
  </sheetData>
  <sheetProtection algorithmName="SHA-512" hashValue="j23Ust3mJIFp442y3oquyh4LdhRFGiKulG7dQdiUNA7K97sgpku/t4TkAouPjDvp6P6X2aexfq1p86MB77kV2g==" saltValue="KucXF8ct77tCOk2UJD/Z5w==" spinCount="100000" sheet="1" objects="1" scenarios="1" sort="0" autoFilter="0"/>
  <autoFilter ref="A6:BR36" xr:uid="{18567784-F51B-BD48-9681-4C836DE10A02}"/>
  <phoneticPr fontId="25" type="noConversion"/>
  <conditionalFormatting sqref="AM14:AM35 AM8:AM12">
    <cfRule type="dataBar" priority="293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{0B133211-3963-844A-A0DE-35912ADC40F5}</x14:id>
        </ext>
      </extLst>
    </cfRule>
  </conditionalFormatting>
  <conditionalFormatting sqref="AT7:AU36">
    <cfRule type="dataBar" priority="300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{2AF587F6-8995-3E4D-A27E-263859DB48C5}</x14:id>
        </ext>
      </extLst>
    </cfRule>
  </conditionalFormatting>
  <dataValidations count="3">
    <dataValidation type="whole" operator="greaterThan" allowBlank="1" showInputMessage="1" showErrorMessage="1" sqref="AX14:AY35 BG14:BG35 BL36 BB14:BB35 BM14:BM35 BJ14:BJ35 BQ8:BR35 AX8:AY12 BG8:BG12 Q8:AC12 BB8:BB12 BM8:BM12 BJ8:BJ12 BI36 AX36:BB36 Q14:AC36 BF36" xr:uid="{00000000-0002-0000-0500-000000000000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I14:BI35 BF14:BF35 BL14:BL35 BI8:BI12 BF8:BF12 BL8:BL12" xr:uid="{D4226DEA-DC55-3446-9C9F-92B46FC8E16E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." sqref="AZ14:BA35 AB14:AB35 AZ8:BA12 AB8:AB12" xr:uid="{268495A7-2B74-2E47-9A53-6389D27E38E5}">
      <formula1>0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B133211-3963-844A-A0DE-35912ADC40F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AM14:AM35 AM8:AM12</xm:sqref>
        </x14:conditionalFormatting>
        <x14:conditionalFormatting xmlns:xm="http://schemas.microsoft.com/office/excel/2006/main">
          <x14:cfRule type="dataBar" id="{2AF587F6-8995-3E4D-A27E-263859DB48C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AT7:AU36</xm:sqref>
        </x14:conditionalFormatting>
        <x14:conditionalFormatting xmlns:xm="http://schemas.microsoft.com/office/excel/2006/main">
          <x14:cfRule type="expression" priority="1017" id="{4B80D496-FDF0-0F43-A374-7E1A1E0A2F9B}">
            <xm:f>Currency!$H$2="Dollar"</xm:f>
            <x14:dxf>
              <numFmt numFmtId="171" formatCode="[$$-409]#,##0.00"/>
            </x14:dxf>
          </x14:cfRule>
          <x14:cfRule type="expression" priority="1018" id="{42A2F93E-EECC-3742-8B4E-12B15700314C}">
            <xm:f>Currency!$H$2="Pound"</xm:f>
            <x14:dxf>
              <numFmt numFmtId="181" formatCode="[$£-809]#,##0.00"/>
            </x14:dxf>
          </x14:cfRule>
          <x14:cfRule type="expression" priority="1019" id="{200F33E5-2910-4946-A3C8-578BD47CAB73}">
            <xm:f>Currency!$H$2="Franc"</xm:f>
            <x14:dxf>
              <numFmt numFmtId="180" formatCode="[$CHF]\ #,##0.00"/>
            </x14:dxf>
          </x14:cfRule>
          <x14:cfRule type="expression" priority="1020" id="{2EE66783-7138-814B-8262-80DE33A255D2}">
            <xm:f>Currency!$H$2="Krone"</xm:f>
            <x14:dxf>
              <numFmt numFmtId="179" formatCode="[$kr-43B]\ #,##0.00"/>
            </x14:dxf>
          </x14:cfRule>
          <x14:cfRule type="expression" priority="1021" id="{94E070AD-84BF-2F45-9775-80E9C409A89D}">
            <xm:f>Currency!$H$2="Koruna"</xm:f>
            <x14:dxf>
              <numFmt numFmtId="178" formatCode="#,##0.00\ [$Kč-405]"/>
            </x14:dxf>
          </x14:cfRule>
          <x14:cfRule type="expression" priority="1022" id="{0335D4E1-ED4F-A745-B3DD-B137424E6244}">
            <xm:f>Currency!$H$2="Yen"</xm:f>
            <x14:dxf>
              <numFmt numFmtId="185" formatCode="_-[$¥-411]* #,##0.00_-;\-[$¥-411]* #,##0.00_-;_-[$¥-411]* &quot;-&quot;??_-;_-@_-"/>
            </x14:dxf>
          </x14:cfRule>
          <x14:cfRule type="expression" priority="1023" id="{C700BE6D-7B15-8348-9051-ADDA4A2D8741}">
            <xm:f>Currency!$H$2="Yuan"</xm:f>
            <x14:dxf>
              <numFmt numFmtId="176" formatCode="[$¥-804]#,##0.00"/>
            </x14:dxf>
          </x14:cfRule>
          <x14:cfRule type="expression" priority="1024" id="{3DAED46C-239D-3F49-BB96-94EB49E78772}">
            <xm:f>Currency!$H$2="Won"</xm:f>
            <x14:dxf>
              <numFmt numFmtId="182" formatCode="[$₩-412]#,##0.00"/>
            </x14:dxf>
          </x14:cfRule>
          <xm:sqref>BN5:BO6 BG7:BH7 BN7:BP7 AW7:AW36 BE7:BE36 BK7:BK36 BH8:BH12 BN8:BO36 BG13:BH13 BP13 BH14:BH36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KL218"/>
  <sheetViews>
    <sheetView showGridLines="0" topLeftCell="C1" zoomScaleNormal="100" workbookViewId="0">
      <selection activeCell="Q8" sqref="Q8"/>
    </sheetView>
  </sheetViews>
  <sheetFormatPr baseColWidth="10" defaultColWidth="11.5" defaultRowHeight="13.5" customHeight="1" outlineLevelCol="1" x14ac:dyDescent="0.15"/>
  <cols>
    <col min="1" max="1" width="8.6640625" style="2" hidden="1" customWidth="1" outlineLevel="1"/>
    <col min="2" max="2" width="15.33203125" style="2" hidden="1" customWidth="1" outlineLevel="1"/>
    <col min="3" max="3" width="25.6640625" style="2" customWidth="1" collapsed="1"/>
    <col min="4" max="4" width="16.83203125" style="2" customWidth="1"/>
    <col min="5" max="5" width="5" style="2" customWidth="1"/>
    <col min="6" max="6" width="29" style="2" hidden="1" customWidth="1" outlineLevel="1"/>
    <col min="7" max="7" width="13.83203125" style="2" customWidth="1" collapsed="1"/>
    <col min="8" max="8" width="19" style="2" hidden="1" customWidth="1" outlineLevel="1"/>
    <col min="9" max="9" width="17.83203125" style="2" hidden="1" customWidth="1" outlineLevel="1"/>
    <col min="10" max="10" width="42.83203125" style="2" hidden="1" customWidth="1" outlineLevel="1"/>
    <col min="11" max="11" width="24" style="2" hidden="1" customWidth="1" outlineLevel="1"/>
    <col min="12" max="12" width="14.83203125" style="2" hidden="1" customWidth="1" outlineLevel="1"/>
    <col min="13" max="13" width="11.6640625" style="2" hidden="1" customWidth="1" outlineLevel="1"/>
    <col min="14" max="14" width="5.1640625" style="2" bestFit="1" customWidth="1" collapsed="1"/>
    <col min="15" max="15" width="6.6640625" style="2" hidden="1" customWidth="1" outlineLevel="1"/>
    <col min="16" max="16" width="5.1640625" style="2" hidden="1" customWidth="1" outlineLevel="1"/>
    <col min="17" max="17" width="4.6640625" style="2" customWidth="1" collapsed="1"/>
    <col min="18" max="31" width="4.6640625" style="2" customWidth="1"/>
    <col min="32" max="32" width="11" style="2" hidden="1" customWidth="1" outlineLevel="1"/>
    <col min="33" max="33" width="13" style="2" hidden="1" customWidth="1" outlineLevel="1"/>
    <col min="34" max="34" width="11.83203125" style="2" hidden="1" customWidth="1" outlineLevel="1"/>
    <col min="35" max="39" width="11" style="2" hidden="1" customWidth="1" outlineLevel="1"/>
    <col min="40" max="41" width="11.3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5" width="12.33203125" style="2" hidden="1" customWidth="1" outlineLevel="1"/>
    <col min="46" max="46" width="12.6640625" style="2" hidden="1" customWidth="1" outlineLevel="1"/>
    <col min="47" max="47" width="13" style="2" hidden="1" customWidth="1" outlineLevel="1"/>
    <col min="48" max="48" width="12.6640625" style="2" hidden="1" customWidth="1" outlineLevel="1"/>
    <col min="49" max="49" width="12.6640625" style="2" customWidth="1" collapsed="1"/>
    <col min="50" max="54" width="4.6640625" style="2" customWidth="1"/>
    <col min="55" max="56" width="4.83203125" style="2" customWidth="1"/>
    <col min="57" max="57" width="12.1640625" style="2" customWidth="1"/>
    <col min="58" max="58" width="6.33203125" style="2" customWidth="1"/>
    <col min="59" max="59" width="5.5" style="2" customWidth="1"/>
    <col min="60" max="60" width="12.5" style="2" customWidth="1"/>
    <col min="61" max="61" width="5.83203125" style="2" customWidth="1"/>
    <col min="62" max="62" width="5.5" style="2" customWidth="1"/>
    <col min="63" max="63" width="12.5" style="2" customWidth="1"/>
    <col min="64" max="64" width="5.83203125" style="2" customWidth="1"/>
    <col min="65" max="65" width="5.5" style="2" customWidth="1"/>
    <col min="66" max="66" width="12.5" style="2" customWidth="1"/>
    <col min="67" max="67" width="19" style="2" customWidth="1"/>
    <col min="68" max="69" width="4.83203125" style="2" customWidth="1"/>
    <col min="70" max="70" width="7.83203125" style="2" hidden="1" customWidth="1" outlineLevel="1"/>
    <col min="71" max="71" width="11.5" style="2" customWidth="1" collapsed="1"/>
    <col min="72" max="72" width="11.5" style="2" customWidth="1"/>
    <col min="73" max="73" width="12.6640625" style="2" bestFit="1" customWidth="1"/>
    <col min="74" max="74" width="10.6640625" style="2" bestFit="1" customWidth="1"/>
    <col min="75" max="75" width="15.6640625" style="2" bestFit="1" customWidth="1"/>
    <col min="76" max="76" width="11.5" style="2" customWidth="1"/>
    <col min="77" max="77" width="16.5" style="2" bestFit="1" customWidth="1"/>
    <col min="78" max="78" width="10.83203125" style="2" bestFit="1" customWidth="1"/>
    <col min="79" max="79" width="15.83203125" style="2" bestFit="1" customWidth="1"/>
    <col min="80" max="293" width="11.5" style="2" customWidth="1"/>
    <col min="294" max="16384" width="11.5" style="3"/>
  </cols>
  <sheetData>
    <row r="1" spans="1:298" ht="39" x14ac:dyDescent="0.15">
      <c r="A1" s="34" t="s">
        <v>24</v>
      </c>
      <c r="B1" s="34" t="s">
        <v>65</v>
      </c>
      <c r="C1" s="132"/>
      <c r="D1" s="360" t="s">
        <v>25</v>
      </c>
      <c r="E1" s="361" t="s">
        <v>784</v>
      </c>
      <c r="F1" s="360" t="s">
        <v>26</v>
      </c>
      <c r="G1" s="360" t="s">
        <v>27</v>
      </c>
      <c r="H1" s="360" t="s">
        <v>28</v>
      </c>
      <c r="I1" s="360" t="s">
        <v>1047</v>
      </c>
      <c r="J1" s="360" t="s">
        <v>1048</v>
      </c>
      <c r="K1" s="360" t="s">
        <v>1049</v>
      </c>
      <c r="L1" s="360" t="s">
        <v>1050</v>
      </c>
      <c r="M1" s="362" t="s">
        <v>29</v>
      </c>
      <c r="N1" s="348" t="s">
        <v>30</v>
      </c>
      <c r="O1" s="363" t="s">
        <v>785</v>
      </c>
      <c r="P1" s="364" t="s">
        <v>786</v>
      </c>
      <c r="Q1" s="321" t="s">
        <v>31</v>
      </c>
      <c r="R1" s="322"/>
      <c r="S1" s="322"/>
      <c r="T1" s="322"/>
      <c r="U1" s="322"/>
      <c r="V1" s="323"/>
      <c r="W1" s="323"/>
      <c r="X1" s="323"/>
      <c r="Y1" s="323"/>
      <c r="Z1" s="323"/>
      <c r="AA1" s="323"/>
      <c r="AB1" s="323"/>
      <c r="AC1" s="323"/>
      <c r="AD1" s="365" t="s">
        <v>4</v>
      </c>
      <c r="AE1" s="366" t="s">
        <v>5</v>
      </c>
      <c r="AF1" s="367"/>
      <c r="AG1" s="367"/>
      <c r="AH1" s="367"/>
      <c r="AI1" s="367"/>
      <c r="AJ1" s="561"/>
      <c r="AK1" s="562"/>
      <c r="AL1" s="35"/>
      <c r="AM1" s="35"/>
      <c r="AN1" s="367" t="s">
        <v>32</v>
      </c>
      <c r="AO1" s="367"/>
      <c r="AP1" s="367"/>
      <c r="AQ1" s="367"/>
      <c r="AR1" s="367" t="s">
        <v>33</v>
      </c>
      <c r="AS1" s="367"/>
      <c r="AT1" s="368"/>
      <c r="AU1" s="368"/>
      <c r="AV1" s="368" t="s">
        <v>34</v>
      </c>
      <c r="AW1" s="368" t="s">
        <v>34</v>
      </c>
      <c r="AX1" s="338" t="s">
        <v>35</v>
      </c>
      <c r="AY1" s="339"/>
      <c r="AZ1" s="340"/>
      <c r="BA1" s="340"/>
      <c r="BB1" s="340"/>
      <c r="BC1" s="369" t="s">
        <v>4</v>
      </c>
      <c r="BD1" s="370" t="s">
        <v>5</v>
      </c>
      <c r="BE1" s="371" t="s">
        <v>34</v>
      </c>
      <c r="BF1" s="560" t="s">
        <v>1004</v>
      </c>
      <c r="BG1" s="373" t="s">
        <v>5</v>
      </c>
      <c r="BH1" s="374" t="s">
        <v>34</v>
      </c>
      <c r="BI1" s="422" t="s">
        <v>36</v>
      </c>
      <c r="BJ1" s="373" t="s">
        <v>5</v>
      </c>
      <c r="BK1" s="374" t="s">
        <v>34</v>
      </c>
      <c r="BL1" s="372" t="s">
        <v>787</v>
      </c>
      <c r="BM1" s="373" t="s">
        <v>5</v>
      </c>
      <c r="BN1" s="374" t="s">
        <v>34</v>
      </c>
      <c r="BO1" s="375" t="s">
        <v>3</v>
      </c>
      <c r="BP1" s="376" t="s">
        <v>4</v>
      </c>
      <c r="BQ1" s="377" t="s">
        <v>5</v>
      </c>
      <c r="BR1" s="378" t="s">
        <v>37</v>
      </c>
    </row>
    <row r="2" spans="1:298" ht="13" customHeight="1" x14ac:dyDescent="0.15">
      <c r="A2" s="42"/>
      <c r="B2" s="42"/>
      <c r="C2" s="6"/>
      <c r="D2" s="309"/>
      <c r="E2" s="307"/>
      <c r="F2" s="308"/>
      <c r="G2" s="308"/>
      <c r="H2" s="308"/>
      <c r="I2" s="320"/>
      <c r="J2" s="320"/>
      <c r="K2" s="320"/>
      <c r="L2" s="320"/>
      <c r="M2" s="320"/>
      <c r="N2" s="430" t="s">
        <v>765</v>
      </c>
      <c r="O2" s="430"/>
      <c r="P2" s="430"/>
      <c r="Q2" s="424" t="s">
        <v>38</v>
      </c>
      <c r="R2" s="424" t="s">
        <v>39</v>
      </c>
      <c r="S2" s="424" t="s">
        <v>40</v>
      </c>
      <c r="T2" s="424" t="s">
        <v>41</v>
      </c>
      <c r="U2" s="424" t="s">
        <v>42</v>
      </c>
      <c r="V2" s="424" t="s">
        <v>43</v>
      </c>
      <c r="W2" s="424" t="s">
        <v>44</v>
      </c>
      <c r="X2" s="424" t="s">
        <v>45</v>
      </c>
      <c r="Y2" s="424" t="s">
        <v>46</v>
      </c>
      <c r="Z2" s="424" t="s">
        <v>47</v>
      </c>
      <c r="AA2" s="424" t="s">
        <v>48</v>
      </c>
      <c r="AB2" s="424"/>
      <c r="AC2" s="425"/>
      <c r="AD2" s="319"/>
      <c r="AE2" s="311"/>
      <c r="AF2" s="311"/>
      <c r="AG2" s="311"/>
      <c r="AH2" s="311"/>
      <c r="AI2" s="311"/>
      <c r="AJ2" s="311"/>
      <c r="AK2" s="41"/>
      <c r="AL2" s="311"/>
      <c r="AM2" s="41"/>
      <c r="AN2" s="311"/>
      <c r="AO2" s="311"/>
      <c r="AP2" s="311"/>
      <c r="AQ2" s="311"/>
      <c r="AR2" s="311"/>
      <c r="AS2" s="312"/>
      <c r="AT2" s="312"/>
      <c r="AU2" s="312"/>
      <c r="AV2" s="337"/>
      <c r="AW2" s="337"/>
      <c r="AX2" s="424" t="s">
        <v>49</v>
      </c>
      <c r="AY2" s="424" t="s">
        <v>41</v>
      </c>
      <c r="AZ2" s="424" t="s">
        <v>40</v>
      </c>
      <c r="BA2" s="424" t="s">
        <v>50</v>
      </c>
      <c r="BB2" s="424" t="s">
        <v>47</v>
      </c>
      <c r="BC2" s="319"/>
      <c r="BD2" s="311"/>
      <c r="BE2" s="313"/>
      <c r="BF2" s="380"/>
      <c r="BG2" s="311"/>
      <c r="BH2" s="313"/>
      <c r="BI2" s="380"/>
      <c r="BJ2" s="311"/>
      <c r="BK2" s="313"/>
      <c r="BL2" s="380"/>
      <c r="BM2" s="311"/>
      <c r="BN2" s="313"/>
      <c r="BO2" s="314"/>
      <c r="BP2" s="315"/>
      <c r="BQ2" s="316"/>
      <c r="BR2" s="317"/>
    </row>
    <row r="3" spans="1:298" ht="13" customHeight="1" x14ac:dyDescent="0.15">
      <c r="A3" s="307"/>
      <c r="B3" s="308"/>
      <c r="C3" s="4"/>
      <c r="D3" s="309"/>
      <c r="E3" s="309"/>
      <c r="F3" s="309"/>
      <c r="G3" s="309"/>
      <c r="H3" s="309"/>
      <c r="I3" s="576"/>
      <c r="J3" s="576"/>
      <c r="K3" s="576"/>
      <c r="L3" s="576"/>
      <c r="M3" s="320"/>
      <c r="N3" s="430" t="s">
        <v>431</v>
      </c>
      <c r="O3" s="430"/>
      <c r="P3" s="430"/>
      <c r="Q3" s="424" t="s">
        <v>768</v>
      </c>
      <c r="R3" s="424" t="s">
        <v>770</v>
      </c>
      <c r="S3" s="424" t="s">
        <v>766</v>
      </c>
      <c r="T3" s="424" t="s">
        <v>771</v>
      </c>
      <c r="U3" s="424" t="s">
        <v>775</v>
      </c>
      <c r="V3" s="424" t="s">
        <v>774</v>
      </c>
      <c r="W3" s="424" t="s">
        <v>772</v>
      </c>
      <c r="X3" s="424" t="s">
        <v>776</v>
      </c>
      <c r="Y3" s="424" t="s">
        <v>769</v>
      </c>
      <c r="Z3" s="424" t="s">
        <v>767</v>
      </c>
      <c r="AA3" s="424" t="s">
        <v>773</v>
      </c>
      <c r="AB3" s="424" t="s">
        <v>432</v>
      </c>
      <c r="AC3" s="425" t="s">
        <v>433</v>
      </c>
      <c r="AD3" s="319"/>
      <c r="AE3" s="311"/>
      <c r="AF3" s="311"/>
      <c r="AG3" s="311"/>
      <c r="AH3" s="311"/>
      <c r="AI3" s="311"/>
      <c r="AJ3" s="311"/>
      <c r="AK3" s="41"/>
      <c r="AL3" s="311"/>
      <c r="AM3" s="41"/>
      <c r="AN3" s="311"/>
      <c r="AO3" s="311"/>
      <c r="AP3" s="311"/>
      <c r="AQ3" s="311"/>
      <c r="AR3" s="311"/>
      <c r="AS3" s="311"/>
      <c r="AT3" s="312"/>
      <c r="AU3" s="312"/>
      <c r="AV3" s="337"/>
      <c r="AW3" s="337"/>
      <c r="AX3" s="424"/>
      <c r="AY3" s="424"/>
      <c r="AZ3" s="424"/>
      <c r="BA3" s="424"/>
      <c r="BB3" s="424"/>
      <c r="BC3" s="319"/>
      <c r="BD3" s="311"/>
      <c r="BE3" s="313"/>
      <c r="BF3" s="310"/>
      <c r="BG3" s="311"/>
      <c r="BH3" s="313"/>
      <c r="BI3" s="310"/>
      <c r="BJ3" s="311"/>
      <c r="BK3" s="313"/>
      <c r="BL3" s="310"/>
      <c r="BM3" s="311"/>
      <c r="BN3" s="313"/>
      <c r="BO3" s="314"/>
      <c r="BP3" s="315"/>
      <c r="BQ3" s="316"/>
      <c r="BR3" s="317"/>
      <c r="BS3" s="301"/>
      <c r="KH3" s="2"/>
      <c r="KI3" s="2"/>
      <c r="KJ3" s="2"/>
      <c r="KK3" s="2"/>
      <c r="KL3" s="2"/>
    </row>
    <row r="4" spans="1:298" ht="13" customHeight="1" x14ac:dyDescent="0.15">
      <c r="A4" s="38"/>
      <c r="B4" s="122"/>
      <c r="C4" s="9"/>
      <c r="D4" s="309"/>
      <c r="E4" s="307"/>
      <c r="F4" s="308"/>
      <c r="G4" s="308"/>
      <c r="H4" s="308"/>
      <c r="I4" s="320"/>
      <c r="J4" s="320"/>
      <c r="K4" s="320"/>
      <c r="L4" s="320"/>
      <c r="M4" s="320"/>
      <c r="N4" s="318" t="s">
        <v>1264</v>
      </c>
      <c r="O4" s="431"/>
      <c r="P4" s="431"/>
      <c r="Q4" s="425" t="s">
        <v>51</v>
      </c>
      <c r="R4" s="425" t="s">
        <v>471</v>
      </c>
      <c r="S4" s="425" t="s">
        <v>501</v>
      </c>
      <c r="T4" s="425" t="s">
        <v>500</v>
      </c>
      <c r="U4" s="425" t="s">
        <v>52</v>
      </c>
      <c r="V4" s="425" t="s">
        <v>409</v>
      </c>
      <c r="W4" s="425"/>
      <c r="X4" s="425" t="s">
        <v>503</v>
      </c>
      <c r="Y4" s="425" t="s">
        <v>504</v>
      </c>
      <c r="Z4" s="425" t="s">
        <v>474</v>
      </c>
      <c r="AA4" s="425"/>
      <c r="AB4" s="425"/>
      <c r="AC4" s="425" t="s">
        <v>1119</v>
      </c>
      <c r="AD4" s="319"/>
      <c r="AE4" s="311"/>
      <c r="AF4" s="311"/>
      <c r="AG4" s="311"/>
      <c r="AH4" s="311"/>
      <c r="AI4" s="311"/>
      <c r="AJ4" s="311"/>
      <c r="AK4" s="41"/>
      <c r="AL4" s="311"/>
      <c r="AM4" s="41"/>
      <c r="AN4" s="311"/>
      <c r="AO4" s="311"/>
      <c r="AP4" s="311"/>
      <c r="AQ4" s="311"/>
      <c r="AR4" s="311"/>
      <c r="AS4" s="311"/>
      <c r="AT4" s="312"/>
      <c r="AU4" s="312"/>
      <c r="AV4" s="337"/>
      <c r="AW4" s="337"/>
      <c r="AX4" s="425" t="s">
        <v>866</v>
      </c>
      <c r="AY4" s="425" t="s">
        <v>502</v>
      </c>
      <c r="AZ4" s="425"/>
      <c r="BA4" s="425"/>
      <c r="BB4" s="425" t="s">
        <v>516</v>
      </c>
      <c r="BC4" s="319"/>
      <c r="BD4" s="311"/>
      <c r="BE4" s="313"/>
      <c r="BF4" s="382"/>
      <c r="BG4" s="311"/>
      <c r="BH4" s="313"/>
      <c r="BI4" s="382"/>
      <c r="BJ4" s="311"/>
      <c r="BK4" s="313"/>
      <c r="BL4" s="382"/>
      <c r="BM4" s="311"/>
      <c r="BN4" s="313"/>
      <c r="BO4" s="314"/>
      <c r="BP4" s="315"/>
      <c r="BQ4" s="316"/>
      <c r="BR4" s="317"/>
    </row>
    <row r="5" spans="1:298" ht="14" customHeight="1" x14ac:dyDescent="0.15">
      <c r="A5" s="37"/>
      <c r="B5" s="37"/>
      <c r="C5" s="7"/>
      <c r="D5" s="43"/>
      <c r="E5" s="384"/>
      <c r="F5" s="43"/>
      <c r="G5" s="43"/>
      <c r="H5" s="43"/>
      <c r="I5" s="384"/>
      <c r="J5" s="384"/>
      <c r="K5" s="384"/>
      <c r="L5" s="384"/>
      <c r="M5" s="43"/>
      <c r="N5" s="346"/>
      <c r="O5" s="385"/>
      <c r="P5" s="385"/>
      <c r="Q5" s="324">
        <f t="shared" ref="Q5:AC5" si="0">SUMPRODUCT(Q6:Q150,$N6:$N150)</f>
        <v>0</v>
      </c>
      <c r="R5" s="325">
        <f t="shared" si="0"/>
        <v>0</v>
      </c>
      <c r="S5" s="326">
        <f t="shared" si="0"/>
        <v>0</v>
      </c>
      <c r="T5" s="327">
        <f t="shared" si="0"/>
        <v>0</v>
      </c>
      <c r="U5" s="328">
        <f t="shared" si="0"/>
        <v>0</v>
      </c>
      <c r="V5" s="329">
        <f t="shared" si="0"/>
        <v>0</v>
      </c>
      <c r="W5" s="330">
        <f t="shared" si="0"/>
        <v>0</v>
      </c>
      <c r="X5" s="331">
        <f t="shared" si="0"/>
        <v>0</v>
      </c>
      <c r="Y5" s="332">
        <f t="shared" si="0"/>
        <v>0</v>
      </c>
      <c r="Z5" s="333">
        <f t="shared" si="0"/>
        <v>0</v>
      </c>
      <c r="AA5" s="334">
        <f t="shared" si="0"/>
        <v>0</v>
      </c>
      <c r="AB5" s="346">
        <f t="shared" si="0"/>
        <v>0</v>
      </c>
      <c r="AC5" s="346">
        <f t="shared" si="0"/>
        <v>0</v>
      </c>
      <c r="AD5" s="44">
        <f>SUM(AD6:AD150)</f>
        <v>0</v>
      </c>
      <c r="AE5" s="101">
        <f>SUM(AE6:AE150)</f>
        <v>0</v>
      </c>
      <c r="AF5" s="43"/>
      <c r="AG5" s="43"/>
      <c r="AH5" s="43"/>
      <c r="AI5" s="101"/>
      <c r="AJ5" s="429"/>
      <c r="AK5" s="101"/>
      <c r="AL5" s="429"/>
      <c r="AM5" s="101"/>
      <c r="AN5" s="101"/>
      <c r="AO5" s="429"/>
      <c r="AP5" s="429"/>
      <c r="AQ5" s="429"/>
      <c r="AR5" s="101"/>
      <c r="AS5" s="44"/>
      <c r="AT5" s="44"/>
      <c r="AU5" s="44"/>
      <c r="AV5" s="44" t="s">
        <v>53</v>
      </c>
      <c r="AW5" s="401"/>
      <c r="AX5" s="341">
        <f>SUMPRODUCT(AX6:AX150,$N6:$N150)</f>
        <v>0</v>
      </c>
      <c r="AY5" s="342">
        <f>SUMPRODUCT(AY6:AY150,$N6:$N150)</f>
        <v>0</v>
      </c>
      <c r="AZ5" s="343">
        <f>SUMPRODUCT(AZ6:AZ150,$N6:$N150)</f>
        <v>0</v>
      </c>
      <c r="BA5" s="344">
        <f>SUMPRODUCT(BA6:BA150,$N6:$N150)</f>
        <v>0</v>
      </c>
      <c r="BB5" s="345">
        <f>SUMPRODUCT(BB6:BB150,$N6:$N150)</f>
        <v>0</v>
      </c>
      <c r="BC5" s="43">
        <f>SUM(BC6:BC150)</f>
        <v>0</v>
      </c>
      <c r="BD5" s="101">
        <f>SUM(BD6:BD150)</f>
        <v>0</v>
      </c>
      <c r="BE5" s="45" t="s">
        <v>53</v>
      </c>
      <c r="BF5" s="43">
        <f>SUMPRODUCT(BF6:BF150,$N6:$N150)</f>
        <v>0</v>
      </c>
      <c r="BG5" s="101">
        <f>SUM(BG6:BG150)</f>
        <v>0</v>
      </c>
      <c r="BH5" s="45" t="s">
        <v>53</v>
      </c>
      <c r="BI5" s="43">
        <f>SUMPRODUCT(BI6:BI150,$N6:$N150)</f>
        <v>0</v>
      </c>
      <c r="BJ5" s="101">
        <f>SUM(BJ6:BJ150)</f>
        <v>0</v>
      </c>
      <c r="BK5" s="45" t="s">
        <v>53</v>
      </c>
      <c r="BL5" s="43">
        <f>SUMPRODUCT(BL6:BL150,$N6:$N150)</f>
        <v>0</v>
      </c>
      <c r="BM5" s="101">
        <f>SUM(BM6:BM150)</f>
        <v>0</v>
      </c>
      <c r="BN5" s="45" t="s">
        <v>53</v>
      </c>
      <c r="BO5" s="465">
        <f>SUM(BO6:BO150)</f>
        <v>0</v>
      </c>
      <c r="BP5" s="37">
        <f>SUM(BP6:BP150)</f>
        <v>0</v>
      </c>
      <c r="BQ5" s="37">
        <f>SUM(BQ6:BQ150)</f>
        <v>0</v>
      </c>
      <c r="BR5" s="46">
        <f>ROWS(BR6:BR150)</f>
        <v>145</v>
      </c>
    </row>
    <row r="6" spans="1:298" ht="13" customHeight="1" x14ac:dyDescent="0.15">
      <c r="A6" s="47"/>
      <c r="B6" s="47"/>
      <c r="C6" s="134"/>
      <c r="D6" s="43"/>
      <c r="E6" s="384"/>
      <c r="F6" s="43"/>
      <c r="G6" s="43"/>
      <c r="H6" s="43"/>
      <c r="I6" s="384"/>
      <c r="J6" s="384"/>
      <c r="K6" s="384"/>
      <c r="L6" s="384"/>
      <c r="M6" s="43"/>
      <c r="N6" s="43"/>
      <c r="O6" s="384"/>
      <c r="P6" s="384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380"/>
      <c r="AK6" s="40"/>
      <c r="AL6" s="380"/>
      <c r="AM6" s="40"/>
      <c r="AN6" s="40"/>
      <c r="AO6" s="380"/>
      <c r="AP6" s="380"/>
      <c r="AQ6" s="380"/>
      <c r="AR6" s="40"/>
      <c r="AS6" s="40"/>
      <c r="AT6" s="40"/>
      <c r="AU6" s="40"/>
      <c r="AV6" s="40"/>
      <c r="AW6" s="380"/>
      <c r="AX6" s="40"/>
      <c r="AY6" s="40"/>
      <c r="AZ6" s="40"/>
      <c r="BA6" s="40"/>
      <c r="BB6" s="40"/>
      <c r="BC6" s="48"/>
      <c r="BD6" s="48"/>
      <c r="BE6" s="48"/>
      <c r="BF6" s="40"/>
      <c r="BG6" s="48"/>
      <c r="BH6" s="48"/>
      <c r="BI6" s="40"/>
      <c r="BJ6" s="48"/>
      <c r="BK6" s="48"/>
      <c r="BL6" s="40"/>
      <c r="BM6" s="48"/>
      <c r="BN6" s="48"/>
      <c r="BO6" s="458"/>
      <c r="BP6" s="47"/>
      <c r="BQ6" s="47"/>
      <c r="BR6" s="50"/>
    </row>
    <row r="7" spans="1:298" ht="17" x14ac:dyDescent="0.2">
      <c r="A7" s="214"/>
      <c r="B7" s="214"/>
      <c r="C7" s="295" t="s">
        <v>217</v>
      </c>
      <c r="D7" s="223"/>
      <c r="E7" s="223"/>
      <c r="F7" s="224"/>
      <c r="G7" s="224"/>
      <c r="H7" s="224"/>
      <c r="I7" s="224"/>
      <c r="J7" s="224"/>
      <c r="K7" s="224"/>
      <c r="L7" s="224"/>
      <c r="M7" s="224"/>
      <c r="N7" s="225"/>
      <c r="O7" s="225"/>
      <c r="P7" s="225"/>
      <c r="Q7" s="225"/>
      <c r="R7" s="531"/>
      <c r="S7" s="531"/>
      <c r="T7" s="531"/>
      <c r="U7" s="532"/>
      <c r="V7" s="531"/>
      <c r="W7" s="531"/>
      <c r="X7" s="533"/>
      <c r="Y7" s="531"/>
      <c r="Z7" s="533"/>
      <c r="AA7" s="533"/>
      <c r="AB7" s="152"/>
      <c r="AC7" s="152"/>
      <c r="AD7" s="216"/>
      <c r="AE7" s="216"/>
      <c r="AF7" s="216"/>
      <c r="AG7" s="216"/>
      <c r="AH7" s="216"/>
      <c r="AI7" s="216"/>
      <c r="AJ7" s="216"/>
      <c r="AK7" s="153"/>
      <c r="AL7" s="216"/>
      <c r="AM7" s="153"/>
      <c r="AN7" s="153"/>
      <c r="AO7" s="216"/>
      <c r="AP7" s="216"/>
      <c r="AQ7" s="216"/>
      <c r="AR7" s="216"/>
      <c r="AS7" s="216"/>
      <c r="AT7" s="215"/>
      <c r="AU7" s="152"/>
      <c r="AV7" s="152"/>
      <c r="AW7" s="215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229"/>
      <c r="JY7" s="3"/>
      <c r="JZ7" s="3"/>
      <c r="KA7" s="3"/>
      <c r="KB7" s="3"/>
      <c r="KC7" s="3"/>
      <c r="KD7" s="3"/>
      <c r="KE7" s="3"/>
      <c r="KF7" s="3"/>
      <c r="KG7" s="3"/>
    </row>
    <row r="8" spans="1:298" ht="13" customHeight="1" x14ac:dyDescent="0.15">
      <c r="A8" s="51" t="str">
        <f t="shared" ref="A8:A20" si="1">"SQ6"&amp;REPT(0,4-LEN(BR8))&amp;BR8</f>
        <v>SQ61227</v>
      </c>
      <c r="B8" s="271" t="s">
        <v>217</v>
      </c>
      <c r="C8" s="271" t="s">
        <v>218</v>
      </c>
      <c r="D8" s="271" t="s">
        <v>470</v>
      </c>
      <c r="E8" s="397"/>
      <c r="F8" s="571" t="s">
        <v>1040</v>
      </c>
      <c r="G8" s="570" t="s">
        <v>72</v>
      </c>
      <c r="H8" s="282" t="s">
        <v>70</v>
      </c>
      <c r="I8" s="578" t="s">
        <v>1054</v>
      </c>
      <c r="J8" s="579" t="s">
        <v>1063</v>
      </c>
      <c r="K8" s="579" t="s">
        <v>1057</v>
      </c>
      <c r="L8" s="578" t="s">
        <v>1055</v>
      </c>
      <c r="M8" s="55">
        <v>4.2864000000000004</v>
      </c>
      <c r="N8" s="51">
        <v>5</v>
      </c>
      <c r="O8" s="217"/>
      <c r="P8" s="217"/>
      <c r="Q8" s="56"/>
      <c r="R8" s="135"/>
      <c r="S8" s="58"/>
      <c r="T8" s="59"/>
      <c r="U8" s="136"/>
      <c r="V8" s="61"/>
      <c r="W8" s="496"/>
      <c r="X8" s="63"/>
      <c r="Y8" s="64"/>
      <c r="Z8" s="65"/>
      <c r="AA8" s="534"/>
      <c r="AB8" s="395"/>
      <c r="AC8" s="444"/>
      <c r="AD8" s="220">
        <f>SUM(Q8:AC8)</f>
        <v>0</v>
      </c>
      <c r="AE8" s="221">
        <f t="shared" ref="AE8" si="2">N8*AD8</f>
        <v>0</v>
      </c>
      <c r="AF8" s="69"/>
      <c r="AG8" s="69"/>
      <c r="AH8" s="70"/>
      <c r="AI8" s="159"/>
      <c r="AJ8" s="495"/>
      <c r="AK8" s="495"/>
      <c r="AL8" s="495"/>
      <c r="AM8" s="489"/>
      <c r="AN8" s="69">
        <v>399</v>
      </c>
      <c r="AO8" s="70"/>
      <c r="AP8" s="70"/>
      <c r="AQ8" s="601"/>
      <c r="AR8" s="69">
        <v>324</v>
      </c>
      <c r="AS8" s="69"/>
      <c r="AT8" s="489"/>
      <c r="AU8" s="490"/>
      <c r="AV8" s="490">
        <f t="shared" ref="AV8:AV20" si="3">IF(OrderFormType="Wholesale",CEILING(AR8*ExchRate,ExchRateRoundUpTo),CEILING(AN8*ExchRate,ExchRateRoundUpTo)/1.22)</f>
        <v>324</v>
      </c>
      <c r="AW8" s="490">
        <f t="shared" ref="AW8:AW20" si="4">AV8*(1+AO8+AP8)</f>
        <v>324</v>
      </c>
      <c r="AX8" s="240"/>
      <c r="AY8" s="241"/>
      <c r="AZ8" s="441"/>
      <c r="BA8" s="451"/>
      <c r="BB8" s="443"/>
      <c r="BC8" s="245">
        <f t="shared" ref="BC8:BC20" si="5">SUM(AX8:BB8)</f>
        <v>0</v>
      </c>
      <c r="BD8" s="217">
        <f t="shared" ref="BD8:BD20" si="6">N8*BC8</f>
        <v>0</v>
      </c>
      <c r="BE8" s="491">
        <f t="shared" ref="BE8:BE15" si="7">AV8*(1+AO8+AP8)</f>
        <v>324</v>
      </c>
      <c r="BF8" s="395"/>
      <c r="BG8" s="217">
        <f>$N8*BF8</f>
        <v>0</v>
      </c>
      <c r="BH8" s="491">
        <f t="shared" ref="BH8:BH20" si="8">$AV8*(1.1+$AO8+$AP8)</f>
        <v>356.40000000000003</v>
      </c>
      <c r="BI8" s="395"/>
      <c r="BJ8" s="217">
        <f t="shared" ref="BJ8:BJ20" si="9">N8*BI8</f>
        <v>0</v>
      </c>
      <c r="BK8" s="491">
        <f t="shared" ref="BK8:BK20" si="10">AV8*(1.15+AO8+AP8)</f>
        <v>372.59999999999997</v>
      </c>
      <c r="BL8" s="395"/>
      <c r="BM8" s="217">
        <f t="shared" ref="BM8:BM20" si="11">N8*BL8</f>
        <v>0</v>
      </c>
      <c r="BN8" s="491">
        <f t="shared" ref="BN8:BN20" si="12">AV8*(1.2+AO8+AP8)</f>
        <v>388.8</v>
      </c>
      <c r="BO8" s="392">
        <f t="shared" ref="BO8:BO20" si="13">(AD8*AW8)+(BC8*BE8)+(BF8*BH8)+(BI8*BK8)+(BL8*BN8)</f>
        <v>0</v>
      </c>
      <c r="BP8" s="217">
        <f t="shared" ref="BP8:BP20" si="14">AD8+BC8+BF8+BI8+BL8</f>
        <v>0</v>
      </c>
      <c r="BQ8" s="217">
        <f t="shared" ref="BQ8:BQ20" si="15">N8*BP8</f>
        <v>0</v>
      </c>
      <c r="BR8" s="77">
        <v>1227</v>
      </c>
      <c r="JY8" s="3"/>
      <c r="JZ8" s="3"/>
      <c r="KA8" s="3"/>
      <c r="KB8" s="3"/>
      <c r="KC8" s="3"/>
      <c r="KD8" s="3"/>
      <c r="KE8" s="3"/>
      <c r="KF8" s="3"/>
      <c r="KG8" s="3"/>
    </row>
    <row r="9" spans="1:298" ht="13" customHeight="1" x14ac:dyDescent="0.15">
      <c r="A9" s="51" t="str">
        <f t="shared" si="1"/>
        <v>SQ61228</v>
      </c>
      <c r="B9" s="271" t="s">
        <v>217</v>
      </c>
      <c r="C9" s="271" t="s">
        <v>219</v>
      </c>
      <c r="D9" s="271" t="s">
        <v>470</v>
      </c>
      <c r="E9" s="397"/>
      <c r="F9" s="571" t="s">
        <v>1040</v>
      </c>
      <c r="G9" s="570" t="s">
        <v>72</v>
      </c>
      <c r="H9" s="282" t="s">
        <v>70</v>
      </c>
      <c r="I9" s="578" t="s">
        <v>1054</v>
      </c>
      <c r="J9" s="579" t="s">
        <v>1063</v>
      </c>
      <c r="K9" s="579" t="s">
        <v>1057</v>
      </c>
      <c r="L9" s="578" t="s">
        <v>1055</v>
      </c>
      <c r="M9" s="55">
        <v>2.2452999999999999</v>
      </c>
      <c r="N9" s="51">
        <v>4</v>
      </c>
      <c r="O9" s="217"/>
      <c r="P9" s="217"/>
      <c r="Q9" s="56"/>
      <c r="R9" s="135"/>
      <c r="S9" s="58"/>
      <c r="T9" s="59"/>
      <c r="U9" s="136"/>
      <c r="V9" s="61"/>
      <c r="W9" s="496"/>
      <c r="X9" s="63"/>
      <c r="Y9" s="64"/>
      <c r="Z9" s="65"/>
      <c r="AA9" s="534"/>
      <c r="AB9" s="536"/>
      <c r="AC9" s="304"/>
      <c r="AD9" s="220">
        <f t="shared" ref="AD9:AD45" si="16">SUM(Q9:AC9)</f>
        <v>0</v>
      </c>
      <c r="AE9" s="68">
        <f t="shared" ref="AE9:AE20" si="17">N9*AD9</f>
        <v>0</v>
      </c>
      <c r="AF9" s="69"/>
      <c r="AG9" s="69"/>
      <c r="AH9" s="70"/>
      <c r="AI9" s="159"/>
      <c r="AJ9" s="159"/>
      <c r="AK9" s="495"/>
      <c r="AL9" s="495"/>
      <c r="AM9" s="489"/>
      <c r="AN9" s="69">
        <v>249</v>
      </c>
      <c r="AO9" s="70"/>
      <c r="AP9" s="70"/>
      <c r="AQ9" s="601"/>
      <c r="AR9" s="69">
        <v>204</v>
      </c>
      <c r="AS9" s="69"/>
      <c r="AT9" s="493"/>
      <c r="AU9" s="494"/>
      <c r="AV9" s="490">
        <f t="shared" si="3"/>
        <v>204</v>
      </c>
      <c r="AW9" s="490">
        <f t="shared" si="4"/>
        <v>204</v>
      </c>
      <c r="AX9" s="71"/>
      <c r="AY9" s="72"/>
      <c r="AZ9" s="512"/>
      <c r="BA9" s="535"/>
      <c r="BB9" s="286"/>
      <c r="BC9" s="52">
        <f t="shared" si="5"/>
        <v>0</v>
      </c>
      <c r="BD9" s="51">
        <f t="shared" si="6"/>
        <v>0</v>
      </c>
      <c r="BE9" s="491">
        <f t="shared" si="7"/>
        <v>204</v>
      </c>
      <c r="BF9" s="395"/>
      <c r="BG9" s="217">
        <f t="shared" ref="BG9:BG45" si="18">$N9*BF9</f>
        <v>0</v>
      </c>
      <c r="BH9" s="491">
        <f t="shared" si="8"/>
        <v>224.4</v>
      </c>
      <c r="BI9" s="395"/>
      <c r="BJ9" s="51">
        <f t="shared" si="9"/>
        <v>0</v>
      </c>
      <c r="BK9" s="491">
        <f t="shared" si="10"/>
        <v>234.6</v>
      </c>
      <c r="BL9" s="395"/>
      <c r="BM9" s="217">
        <f t="shared" si="11"/>
        <v>0</v>
      </c>
      <c r="BN9" s="491">
        <f t="shared" si="12"/>
        <v>244.79999999999998</v>
      </c>
      <c r="BO9" s="392">
        <f t="shared" si="13"/>
        <v>0</v>
      </c>
      <c r="BP9" s="217">
        <f t="shared" si="14"/>
        <v>0</v>
      </c>
      <c r="BQ9" s="51">
        <f t="shared" si="15"/>
        <v>0</v>
      </c>
      <c r="BR9" s="77">
        <v>1228</v>
      </c>
      <c r="JY9" s="3"/>
      <c r="JZ9" s="3"/>
      <c r="KA9" s="3"/>
      <c r="KB9" s="3"/>
      <c r="KC9" s="3"/>
      <c r="KD9" s="3"/>
      <c r="KE9" s="3"/>
      <c r="KF9" s="3"/>
      <c r="KG9" s="3"/>
    </row>
    <row r="10" spans="1:298" ht="13" customHeight="1" x14ac:dyDescent="0.15">
      <c r="A10" s="51" t="str">
        <f t="shared" si="1"/>
        <v>SQ61229</v>
      </c>
      <c r="B10" s="271" t="s">
        <v>217</v>
      </c>
      <c r="C10" s="271" t="s">
        <v>220</v>
      </c>
      <c r="D10" s="271" t="s">
        <v>470</v>
      </c>
      <c r="E10" s="397"/>
      <c r="F10" s="571" t="s">
        <v>1040</v>
      </c>
      <c r="G10" s="570" t="s">
        <v>72</v>
      </c>
      <c r="H10" s="282" t="s">
        <v>70</v>
      </c>
      <c r="I10" s="578" t="s">
        <v>1054</v>
      </c>
      <c r="J10" s="579" t="s">
        <v>1063</v>
      </c>
      <c r="K10" s="579" t="s">
        <v>1057</v>
      </c>
      <c r="L10" s="578" t="s">
        <v>1055</v>
      </c>
      <c r="M10" s="55">
        <v>4.3544999999999998</v>
      </c>
      <c r="N10" s="51">
        <v>4</v>
      </c>
      <c r="O10" s="217"/>
      <c r="P10" s="217"/>
      <c r="Q10" s="56"/>
      <c r="R10" s="135"/>
      <c r="S10" s="58"/>
      <c r="T10" s="59"/>
      <c r="U10" s="136"/>
      <c r="V10" s="61"/>
      <c r="W10" s="496"/>
      <c r="X10" s="63"/>
      <c r="Y10" s="64"/>
      <c r="Z10" s="65"/>
      <c r="AA10" s="534"/>
      <c r="AB10" s="536"/>
      <c r="AC10" s="304"/>
      <c r="AD10" s="220">
        <f t="shared" si="16"/>
        <v>0</v>
      </c>
      <c r="AE10" s="68">
        <f t="shared" si="17"/>
        <v>0</v>
      </c>
      <c r="AF10" s="69"/>
      <c r="AG10" s="69"/>
      <c r="AH10" s="70"/>
      <c r="AI10" s="159"/>
      <c r="AJ10" s="159"/>
      <c r="AK10" s="495"/>
      <c r="AL10" s="495"/>
      <c r="AM10" s="489"/>
      <c r="AN10" s="69">
        <v>404</v>
      </c>
      <c r="AO10" s="70"/>
      <c r="AP10" s="70"/>
      <c r="AQ10" s="601"/>
      <c r="AR10" s="69">
        <v>329</v>
      </c>
      <c r="AS10" s="69"/>
      <c r="AT10" s="493"/>
      <c r="AU10" s="494"/>
      <c r="AV10" s="490">
        <f t="shared" si="3"/>
        <v>329</v>
      </c>
      <c r="AW10" s="490">
        <f t="shared" si="4"/>
        <v>329</v>
      </c>
      <c r="AX10" s="71"/>
      <c r="AY10" s="72"/>
      <c r="AZ10" s="512"/>
      <c r="BA10" s="535"/>
      <c r="BB10" s="286"/>
      <c r="BC10" s="52">
        <f t="shared" si="5"/>
        <v>0</v>
      </c>
      <c r="BD10" s="51">
        <f t="shared" si="6"/>
        <v>0</v>
      </c>
      <c r="BE10" s="491">
        <f t="shared" si="7"/>
        <v>329</v>
      </c>
      <c r="BF10" s="395"/>
      <c r="BG10" s="217">
        <f t="shared" si="18"/>
        <v>0</v>
      </c>
      <c r="BH10" s="491">
        <f t="shared" si="8"/>
        <v>361.90000000000003</v>
      </c>
      <c r="BI10" s="395"/>
      <c r="BJ10" s="51">
        <f t="shared" si="9"/>
        <v>0</v>
      </c>
      <c r="BK10" s="491">
        <f t="shared" si="10"/>
        <v>378.34999999999997</v>
      </c>
      <c r="BL10" s="395"/>
      <c r="BM10" s="217">
        <f t="shared" si="11"/>
        <v>0</v>
      </c>
      <c r="BN10" s="491">
        <f t="shared" si="12"/>
        <v>394.8</v>
      </c>
      <c r="BO10" s="392">
        <f t="shared" si="13"/>
        <v>0</v>
      </c>
      <c r="BP10" s="217">
        <f t="shared" si="14"/>
        <v>0</v>
      </c>
      <c r="BQ10" s="51">
        <f t="shared" si="15"/>
        <v>0</v>
      </c>
      <c r="BR10" s="77">
        <v>1229</v>
      </c>
      <c r="JY10" s="3"/>
      <c r="JZ10" s="3"/>
      <c r="KA10" s="3"/>
      <c r="KB10" s="3"/>
      <c r="KC10" s="3"/>
      <c r="KD10" s="3"/>
      <c r="KE10" s="3"/>
      <c r="KF10" s="3"/>
      <c r="KG10" s="3"/>
    </row>
    <row r="11" spans="1:298" ht="13" customHeight="1" x14ac:dyDescent="0.15">
      <c r="A11" s="51" t="str">
        <f t="shared" si="1"/>
        <v>SQ61230</v>
      </c>
      <c r="B11" s="271" t="s">
        <v>217</v>
      </c>
      <c r="C11" s="271" t="s">
        <v>221</v>
      </c>
      <c r="D11" s="271" t="s">
        <v>470</v>
      </c>
      <c r="E11" s="397"/>
      <c r="F11" s="571" t="s">
        <v>1040</v>
      </c>
      <c r="G11" s="570" t="s">
        <v>72</v>
      </c>
      <c r="H11" s="282" t="s">
        <v>70</v>
      </c>
      <c r="I11" s="578" t="s">
        <v>1054</v>
      </c>
      <c r="J11" s="579" t="s">
        <v>1063</v>
      </c>
      <c r="K11" s="579" t="s">
        <v>1057</v>
      </c>
      <c r="L11" s="578" t="s">
        <v>1055</v>
      </c>
      <c r="M11" s="55">
        <v>1.4967999999999999</v>
      </c>
      <c r="N11" s="51">
        <v>1</v>
      </c>
      <c r="O11" s="217"/>
      <c r="P11" s="217"/>
      <c r="Q11" s="56"/>
      <c r="R11" s="135"/>
      <c r="S11" s="58"/>
      <c r="T11" s="59"/>
      <c r="U11" s="136"/>
      <c r="V11" s="61"/>
      <c r="W11" s="496"/>
      <c r="X11" s="63"/>
      <c r="Y11" s="64"/>
      <c r="Z11" s="65"/>
      <c r="AA11" s="534"/>
      <c r="AB11" s="536"/>
      <c r="AC11" s="304"/>
      <c r="AD11" s="220">
        <f t="shared" si="16"/>
        <v>0</v>
      </c>
      <c r="AE11" s="68">
        <f t="shared" si="17"/>
        <v>0</v>
      </c>
      <c r="AF11" s="69"/>
      <c r="AG11" s="69"/>
      <c r="AH11" s="70"/>
      <c r="AI11" s="159"/>
      <c r="AJ11" s="159"/>
      <c r="AK11" s="495"/>
      <c r="AL11" s="495"/>
      <c r="AM11" s="489"/>
      <c r="AN11" s="69">
        <v>164</v>
      </c>
      <c r="AO11" s="70"/>
      <c r="AP11" s="70"/>
      <c r="AQ11" s="601"/>
      <c r="AR11" s="69">
        <v>134</v>
      </c>
      <c r="AS11" s="69"/>
      <c r="AT11" s="493"/>
      <c r="AU11" s="494"/>
      <c r="AV11" s="490">
        <f t="shared" si="3"/>
        <v>134</v>
      </c>
      <c r="AW11" s="490">
        <f t="shared" si="4"/>
        <v>134</v>
      </c>
      <c r="AX11" s="71"/>
      <c r="AY11" s="72"/>
      <c r="AZ11" s="512"/>
      <c r="BA11" s="535"/>
      <c r="BB11" s="286"/>
      <c r="BC11" s="52">
        <f t="shared" si="5"/>
        <v>0</v>
      </c>
      <c r="BD11" s="51">
        <f t="shared" si="6"/>
        <v>0</v>
      </c>
      <c r="BE11" s="491">
        <f t="shared" si="7"/>
        <v>134</v>
      </c>
      <c r="BF11" s="395"/>
      <c r="BG11" s="217">
        <f t="shared" si="18"/>
        <v>0</v>
      </c>
      <c r="BH11" s="491">
        <f t="shared" si="8"/>
        <v>147.4</v>
      </c>
      <c r="BI11" s="395"/>
      <c r="BJ11" s="51">
        <f t="shared" si="9"/>
        <v>0</v>
      </c>
      <c r="BK11" s="491">
        <f t="shared" si="10"/>
        <v>154.1</v>
      </c>
      <c r="BL11" s="395"/>
      <c r="BM11" s="217">
        <f t="shared" si="11"/>
        <v>0</v>
      </c>
      <c r="BN11" s="491">
        <f t="shared" si="12"/>
        <v>160.79999999999998</v>
      </c>
      <c r="BO11" s="392">
        <f t="shared" si="13"/>
        <v>0</v>
      </c>
      <c r="BP11" s="217">
        <f t="shared" si="14"/>
        <v>0</v>
      </c>
      <c r="BQ11" s="51">
        <f t="shared" si="15"/>
        <v>0</v>
      </c>
      <c r="BR11" s="77">
        <v>1230</v>
      </c>
      <c r="JY11" s="3"/>
      <c r="JZ11" s="3"/>
      <c r="KA11" s="3"/>
      <c r="KB11" s="3"/>
      <c r="KC11" s="3"/>
      <c r="KD11" s="3"/>
      <c r="KE11" s="3"/>
      <c r="KF11" s="3"/>
      <c r="KG11" s="3"/>
    </row>
    <row r="12" spans="1:298" ht="13" customHeight="1" x14ac:dyDescent="0.15">
      <c r="A12" s="51" t="str">
        <f t="shared" si="1"/>
        <v>SQ61231</v>
      </c>
      <c r="B12" s="271" t="s">
        <v>217</v>
      </c>
      <c r="C12" s="271" t="s">
        <v>222</v>
      </c>
      <c r="D12" s="271" t="s">
        <v>470</v>
      </c>
      <c r="E12" s="446"/>
      <c r="F12" s="570" t="s">
        <v>56</v>
      </c>
      <c r="G12" s="570" t="s">
        <v>72</v>
      </c>
      <c r="H12" s="282" t="s">
        <v>70</v>
      </c>
      <c r="I12" s="578" t="s">
        <v>1054</v>
      </c>
      <c r="J12" s="579" t="s">
        <v>1063</v>
      </c>
      <c r="K12" s="579" t="s">
        <v>1057</v>
      </c>
      <c r="L12" s="578" t="s">
        <v>1055</v>
      </c>
      <c r="M12" s="55">
        <v>4.3997999999999999</v>
      </c>
      <c r="N12" s="51">
        <v>4</v>
      </c>
      <c r="O12" s="217"/>
      <c r="P12" s="217"/>
      <c r="Q12" s="56"/>
      <c r="R12" s="135"/>
      <c r="S12" s="58"/>
      <c r="T12" s="59"/>
      <c r="U12" s="136"/>
      <c r="V12" s="61"/>
      <c r="W12" s="496"/>
      <c r="X12" s="63"/>
      <c r="Y12" s="64"/>
      <c r="Z12" s="65"/>
      <c r="AA12" s="534"/>
      <c r="AB12" s="536"/>
      <c r="AC12" s="304"/>
      <c r="AD12" s="220">
        <f t="shared" si="16"/>
        <v>0</v>
      </c>
      <c r="AE12" s="68">
        <f t="shared" si="17"/>
        <v>0</v>
      </c>
      <c r="AF12" s="69"/>
      <c r="AG12" s="69"/>
      <c r="AH12" s="70"/>
      <c r="AI12" s="159"/>
      <c r="AJ12" s="159"/>
      <c r="AK12" s="495"/>
      <c r="AL12" s="495"/>
      <c r="AM12" s="489"/>
      <c r="AN12" s="69">
        <v>459</v>
      </c>
      <c r="AO12" s="70"/>
      <c r="AP12" s="70"/>
      <c r="AQ12" s="601"/>
      <c r="AR12" s="69">
        <v>374</v>
      </c>
      <c r="AS12" s="69"/>
      <c r="AT12" s="493"/>
      <c r="AU12" s="494"/>
      <c r="AV12" s="490">
        <f t="shared" si="3"/>
        <v>374</v>
      </c>
      <c r="AW12" s="490">
        <f t="shared" si="4"/>
        <v>374</v>
      </c>
      <c r="AX12" s="71"/>
      <c r="AY12" s="72"/>
      <c r="AZ12" s="512"/>
      <c r="BA12" s="535"/>
      <c r="BB12" s="286"/>
      <c r="BC12" s="52">
        <f t="shared" si="5"/>
        <v>0</v>
      </c>
      <c r="BD12" s="51">
        <f t="shared" si="6"/>
        <v>0</v>
      </c>
      <c r="BE12" s="491">
        <f t="shared" si="7"/>
        <v>374</v>
      </c>
      <c r="BF12" s="395"/>
      <c r="BG12" s="217">
        <f t="shared" si="18"/>
        <v>0</v>
      </c>
      <c r="BH12" s="491">
        <f t="shared" si="8"/>
        <v>411.40000000000003</v>
      </c>
      <c r="BI12" s="395"/>
      <c r="BJ12" s="51">
        <f t="shared" si="9"/>
        <v>0</v>
      </c>
      <c r="BK12" s="491">
        <f t="shared" si="10"/>
        <v>430.09999999999997</v>
      </c>
      <c r="BL12" s="395"/>
      <c r="BM12" s="217">
        <f t="shared" si="11"/>
        <v>0</v>
      </c>
      <c r="BN12" s="491">
        <f t="shared" si="12"/>
        <v>448.8</v>
      </c>
      <c r="BO12" s="392">
        <f t="shared" si="13"/>
        <v>0</v>
      </c>
      <c r="BP12" s="217">
        <f t="shared" si="14"/>
        <v>0</v>
      </c>
      <c r="BQ12" s="51">
        <f t="shared" si="15"/>
        <v>0</v>
      </c>
      <c r="BR12" s="77">
        <v>1231</v>
      </c>
      <c r="JY12" s="3"/>
      <c r="JZ12" s="3"/>
      <c r="KA12" s="3"/>
      <c r="KB12" s="3"/>
      <c r="KC12" s="3"/>
      <c r="KD12" s="3"/>
      <c r="KE12" s="3"/>
      <c r="KF12" s="3"/>
      <c r="KG12" s="3"/>
    </row>
    <row r="13" spans="1:298" ht="13" customHeight="1" x14ac:dyDescent="0.15">
      <c r="A13" s="51" t="str">
        <f t="shared" si="1"/>
        <v>SQ61232</v>
      </c>
      <c r="B13" s="271" t="s">
        <v>217</v>
      </c>
      <c r="C13" s="271" t="s">
        <v>223</v>
      </c>
      <c r="D13" s="271" t="s">
        <v>470</v>
      </c>
      <c r="E13" s="397"/>
      <c r="F13" s="571" t="s">
        <v>1032</v>
      </c>
      <c r="G13" s="571" t="s">
        <v>95</v>
      </c>
      <c r="H13" s="282" t="s">
        <v>70</v>
      </c>
      <c r="I13" s="578" t="s">
        <v>1054</v>
      </c>
      <c r="J13" s="579" t="s">
        <v>1063</v>
      </c>
      <c r="K13" s="579" t="s">
        <v>1057</v>
      </c>
      <c r="L13" s="578" t="s">
        <v>1055</v>
      </c>
      <c r="M13" s="55">
        <v>3.9916</v>
      </c>
      <c r="N13" s="51">
        <v>1</v>
      </c>
      <c r="O13" s="217"/>
      <c r="P13" s="217"/>
      <c r="Q13" s="56"/>
      <c r="R13" s="135"/>
      <c r="S13" s="58"/>
      <c r="T13" s="59"/>
      <c r="U13" s="136"/>
      <c r="V13" s="61"/>
      <c r="W13" s="496"/>
      <c r="X13" s="63"/>
      <c r="Y13" s="64"/>
      <c r="Z13" s="65"/>
      <c r="AA13" s="534"/>
      <c r="AB13" s="536"/>
      <c r="AC13" s="304"/>
      <c r="AD13" s="220">
        <f t="shared" si="16"/>
        <v>0</v>
      </c>
      <c r="AE13" s="68">
        <f t="shared" si="17"/>
        <v>0</v>
      </c>
      <c r="AF13" s="69"/>
      <c r="AG13" s="69"/>
      <c r="AH13" s="70"/>
      <c r="AI13" s="159"/>
      <c r="AJ13" s="159"/>
      <c r="AK13" s="495"/>
      <c r="AL13" s="495"/>
      <c r="AM13" s="489"/>
      <c r="AN13" s="69">
        <v>364</v>
      </c>
      <c r="AO13" s="70"/>
      <c r="AP13" s="70"/>
      <c r="AQ13" s="601"/>
      <c r="AR13" s="69">
        <v>299</v>
      </c>
      <c r="AS13" s="69"/>
      <c r="AT13" s="493"/>
      <c r="AU13" s="494"/>
      <c r="AV13" s="490">
        <f t="shared" si="3"/>
        <v>299</v>
      </c>
      <c r="AW13" s="490">
        <f t="shared" si="4"/>
        <v>299</v>
      </c>
      <c r="AX13" s="71"/>
      <c r="AY13" s="72"/>
      <c r="AZ13" s="512"/>
      <c r="BA13" s="535"/>
      <c r="BB13" s="286"/>
      <c r="BC13" s="52">
        <f t="shared" si="5"/>
        <v>0</v>
      </c>
      <c r="BD13" s="51">
        <f t="shared" si="6"/>
        <v>0</v>
      </c>
      <c r="BE13" s="491">
        <f t="shared" si="7"/>
        <v>299</v>
      </c>
      <c r="BF13" s="395"/>
      <c r="BG13" s="217">
        <f t="shared" si="18"/>
        <v>0</v>
      </c>
      <c r="BH13" s="491">
        <f t="shared" si="8"/>
        <v>328.90000000000003</v>
      </c>
      <c r="BI13" s="395"/>
      <c r="BJ13" s="51">
        <f t="shared" si="9"/>
        <v>0</v>
      </c>
      <c r="BK13" s="491">
        <f t="shared" si="10"/>
        <v>343.84999999999997</v>
      </c>
      <c r="BL13" s="395"/>
      <c r="BM13" s="217">
        <f t="shared" si="11"/>
        <v>0</v>
      </c>
      <c r="BN13" s="491">
        <f t="shared" si="12"/>
        <v>358.8</v>
      </c>
      <c r="BO13" s="392">
        <f t="shared" si="13"/>
        <v>0</v>
      </c>
      <c r="BP13" s="217">
        <f t="shared" si="14"/>
        <v>0</v>
      </c>
      <c r="BQ13" s="51">
        <f t="shared" si="15"/>
        <v>0</v>
      </c>
      <c r="BR13" s="77">
        <v>1232</v>
      </c>
      <c r="JY13" s="3"/>
      <c r="JZ13" s="3"/>
      <c r="KA13" s="3"/>
      <c r="KB13" s="3"/>
      <c r="KC13" s="3"/>
      <c r="KD13" s="3"/>
      <c r="KE13" s="3"/>
      <c r="KF13" s="3"/>
      <c r="KG13" s="3"/>
    </row>
    <row r="14" spans="1:298" ht="13" customHeight="1" x14ac:dyDescent="0.15">
      <c r="A14" s="51" t="str">
        <f t="shared" si="1"/>
        <v>SQ61233</v>
      </c>
      <c r="B14" s="271" t="s">
        <v>217</v>
      </c>
      <c r="C14" s="271" t="s">
        <v>224</v>
      </c>
      <c r="D14" s="271" t="s">
        <v>470</v>
      </c>
      <c r="E14" s="397"/>
      <c r="F14" s="571" t="s">
        <v>1032</v>
      </c>
      <c r="G14" s="571" t="s">
        <v>95</v>
      </c>
      <c r="H14" s="282" t="s">
        <v>70</v>
      </c>
      <c r="I14" s="578" t="s">
        <v>1054</v>
      </c>
      <c r="J14" s="579" t="s">
        <v>1063</v>
      </c>
      <c r="K14" s="579" t="s">
        <v>1057</v>
      </c>
      <c r="L14" s="578" t="s">
        <v>1055</v>
      </c>
      <c r="M14" s="55">
        <v>4.2183999999999999</v>
      </c>
      <c r="N14" s="51">
        <v>1</v>
      </c>
      <c r="O14" s="217"/>
      <c r="P14" s="217"/>
      <c r="Q14" s="56"/>
      <c r="R14" s="135"/>
      <c r="S14" s="58"/>
      <c r="T14" s="59"/>
      <c r="U14" s="136"/>
      <c r="V14" s="61"/>
      <c r="W14" s="496"/>
      <c r="X14" s="63"/>
      <c r="Y14" s="64"/>
      <c r="Z14" s="65"/>
      <c r="AA14" s="534"/>
      <c r="AB14" s="536"/>
      <c r="AC14" s="304"/>
      <c r="AD14" s="220">
        <f t="shared" si="16"/>
        <v>0</v>
      </c>
      <c r="AE14" s="68">
        <f t="shared" si="17"/>
        <v>0</v>
      </c>
      <c r="AF14" s="69"/>
      <c r="AG14" s="69"/>
      <c r="AH14" s="70"/>
      <c r="AI14" s="159"/>
      <c r="AJ14" s="159"/>
      <c r="AK14" s="495"/>
      <c r="AL14" s="495"/>
      <c r="AM14" s="489"/>
      <c r="AN14" s="69">
        <v>379</v>
      </c>
      <c r="AO14" s="70"/>
      <c r="AP14" s="70"/>
      <c r="AQ14" s="601"/>
      <c r="AR14" s="69">
        <v>309</v>
      </c>
      <c r="AS14" s="69"/>
      <c r="AT14" s="493"/>
      <c r="AU14" s="494"/>
      <c r="AV14" s="490">
        <f t="shared" si="3"/>
        <v>309</v>
      </c>
      <c r="AW14" s="490">
        <f t="shared" si="4"/>
        <v>309</v>
      </c>
      <c r="AX14" s="71"/>
      <c r="AY14" s="72"/>
      <c r="AZ14" s="512"/>
      <c r="BA14" s="535"/>
      <c r="BB14" s="286"/>
      <c r="BC14" s="52">
        <f t="shared" si="5"/>
        <v>0</v>
      </c>
      <c r="BD14" s="51">
        <f t="shared" si="6"/>
        <v>0</v>
      </c>
      <c r="BE14" s="491">
        <f t="shared" si="7"/>
        <v>309</v>
      </c>
      <c r="BF14" s="395"/>
      <c r="BG14" s="217">
        <f t="shared" si="18"/>
        <v>0</v>
      </c>
      <c r="BH14" s="491">
        <f t="shared" si="8"/>
        <v>339.90000000000003</v>
      </c>
      <c r="BI14" s="395"/>
      <c r="BJ14" s="51">
        <f t="shared" si="9"/>
        <v>0</v>
      </c>
      <c r="BK14" s="491">
        <f t="shared" si="10"/>
        <v>355.34999999999997</v>
      </c>
      <c r="BL14" s="395"/>
      <c r="BM14" s="217">
        <f t="shared" si="11"/>
        <v>0</v>
      </c>
      <c r="BN14" s="491">
        <f t="shared" si="12"/>
        <v>370.8</v>
      </c>
      <c r="BO14" s="392">
        <f t="shared" si="13"/>
        <v>0</v>
      </c>
      <c r="BP14" s="217">
        <f t="shared" si="14"/>
        <v>0</v>
      </c>
      <c r="BQ14" s="51">
        <f t="shared" si="15"/>
        <v>0</v>
      </c>
      <c r="BR14" s="77">
        <v>1233</v>
      </c>
      <c r="JY14" s="3"/>
      <c r="JZ14" s="3"/>
      <c r="KA14" s="3"/>
      <c r="KB14" s="3"/>
      <c r="KC14" s="3"/>
      <c r="KD14" s="3"/>
      <c r="KE14" s="3"/>
      <c r="KF14" s="3"/>
      <c r="KG14" s="3"/>
    </row>
    <row r="15" spans="1:298" ht="13" customHeight="1" x14ac:dyDescent="0.15">
      <c r="A15" s="51" t="str">
        <f t="shared" si="1"/>
        <v>SQ61234</v>
      </c>
      <c r="B15" s="271" t="s">
        <v>217</v>
      </c>
      <c r="C15" s="271" t="s">
        <v>225</v>
      </c>
      <c r="D15" s="271" t="s">
        <v>470</v>
      </c>
      <c r="E15" s="397"/>
      <c r="F15" s="571" t="s">
        <v>1032</v>
      </c>
      <c r="G15" s="571" t="s">
        <v>95</v>
      </c>
      <c r="H15" s="282" t="s">
        <v>70</v>
      </c>
      <c r="I15" s="578" t="s">
        <v>1054</v>
      </c>
      <c r="J15" s="579" t="s">
        <v>1063</v>
      </c>
      <c r="K15" s="579" t="s">
        <v>1057</v>
      </c>
      <c r="L15" s="578" t="s">
        <v>1055</v>
      </c>
      <c r="M15" s="55">
        <v>5.0347999999999997</v>
      </c>
      <c r="N15" s="51">
        <v>1</v>
      </c>
      <c r="O15" s="217"/>
      <c r="P15" s="217"/>
      <c r="Q15" s="56"/>
      <c r="R15" s="135"/>
      <c r="S15" s="58"/>
      <c r="T15" s="59"/>
      <c r="U15" s="136"/>
      <c r="V15" s="61"/>
      <c r="W15" s="496"/>
      <c r="X15" s="63"/>
      <c r="Y15" s="64"/>
      <c r="Z15" s="65"/>
      <c r="AA15" s="534"/>
      <c r="AB15" s="536"/>
      <c r="AC15" s="304"/>
      <c r="AD15" s="220">
        <f t="shared" si="16"/>
        <v>0</v>
      </c>
      <c r="AE15" s="68">
        <f t="shared" si="17"/>
        <v>0</v>
      </c>
      <c r="AF15" s="69"/>
      <c r="AG15" s="69"/>
      <c r="AH15" s="70"/>
      <c r="AI15" s="159"/>
      <c r="AJ15" s="159"/>
      <c r="AK15" s="495"/>
      <c r="AL15" s="495"/>
      <c r="AM15" s="489"/>
      <c r="AN15" s="69">
        <v>439</v>
      </c>
      <c r="AO15" s="70"/>
      <c r="AP15" s="70"/>
      <c r="AQ15" s="601"/>
      <c r="AR15" s="69">
        <v>359</v>
      </c>
      <c r="AS15" s="69"/>
      <c r="AT15" s="493"/>
      <c r="AU15" s="494"/>
      <c r="AV15" s="490">
        <f t="shared" si="3"/>
        <v>359</v>
      </c>
      <c r="AW15" s="490">
        <f t="shared" si="4"/>
        <v>359</v>
      </c>
      <c r="AX15" s="71"/>
      <c r="AY15" s="72"/>
      <c r="AZ15" s="512"/>
      <c r="BA15" s="535"/>
      <c r="BB15" s="286"/>
      <c r="BC15" s="52">
        <f t="shared" si="5"/>
        <v>0</v>
      </c>
      <c r="BD15" s="51">
        <f t="shared" si="6"/>
        <v>0</v>
      </c>
      <c r="BE15" s="491">
        <f t="shared" si="7"/>
        <v>359</v>
      </c>
      <c r="BF15" s="395"/>
      <c r="BG15" s="217">
        <f t="shared" si="18"/>
        <v>0</v>
      </c>
      <c r="BH15" s="491">
        <f t="shared" si="8"/>
        <v>394.90000000000003</v>
      </c>
      <c r="BI15" s="395"/>
      <c r="BJ15" s="51">
        <f t="shared" si="9"/>
        <v>0</v>
      </c>
      <c r="BK15" s="491">
        <f t="shared" si="10"/>
        <v>412.84999999999997</v>
      </c>
      <c r="BL15" s="395"/>
      <c r="BM15" s="217">
        <f t="shared" si="11"/>
        <v>0</v>
      </c>
      <c r="BN15" s="491">
        <f t="shared" si="12"/>
        <v>430.8</v>
      </c>
      <c r="BO15" s="392">
        <f t="shared" si="13"/>
        <v>0</v>
      </c>
      <c r="BP15" s="217">
        <f t="shared" si="14"/>
        <v>0</v>
      </c>
      <c r="BQ15" s="51">
        <f t="shared" si="15"/>
        <v>0</v>
      </c>
      <c r="BR15" s="77">
        <v>1234</v>
      </c>
      <c r="JY15" s="3"/>
      <c r="JZ15" s="3"/>
      <c r="KA15" s="3"/>
      <c r="KB15" s="3"/>
      <c r="KC15" s="3"/>
      <c r="KD15" s="3"/>
      <c r="KE15" s="3"/>
      <c r="KF15" s="3"/>
      <c r="KG15" s="3"/>
    </row>
    <row r="16" spans="1:298" ht="13" customHeight="1" x14ac:dyDescent="0.15">
      <c r="A16" s="51" t="str">
        <f t="shared" si="1"/>
        <v>SQ61663</v>
      </c>
      <c r="B16" s="271" t="s">
        <v>217</v>
      </c>
      <c r="C16" s="271" t="s">
        <v>399</v>
      </c>
      <c r="D16" s="271" t="s">
        <v>470</v>
      </c>
      <c r="E16" s="397"/>
      <c r="F16" s="571" t="s">
        <v>1032</v>
      </c>
      <c r="G16" s="571" t="s">
        <v>95</v>
      </c>
      <c r="H16" s="282" t="s">
        <v>70</v>
      </c>
      <c r="I16" s="578" t="s">
        <v>1054</v>
      </c>
      <c r="J16" s="579" t="s">
        <v>1063</v>
      </c>
      <c r="K16" s="579" t="s">
        <v>1057</v>
      </c>
      <c r="L16" s="578" t="s">
        <v>1055</v>
      </c>
      <c r="M16" s="55">
        <v>3.1978200000000001</v>
      </c>
      <c r="N16" s="51">
        <v>1</v>
      </c>
      <c r="O16" s="217"/>
      <c r="P16" s="217"/>
      <c r="Q16" s="56"/>
      <c r="R16" s="135"/>
      <c r="S16" s="58"/>
      <c r="T16" s="59"/>
      <c r="U16" s="136"/>
      <c r="V16" s="61"/>
      <c r="W16" s="496"/>
      <c r="X16" s="63"/>
      <c r="Y16" s="64"/>
      <c r="Z16" s="65"/>
      <c r="AA16" s="534"/>
      <c r="AB16" s="536"/>
      <c r="AC16" s="304"/>
      <c r="AD16" s="220">
        <f t="shared" si="16"/>
        <v>0</v>
      </c>
      <c r="AE16" s="68">
        <f t="shared" si="17"/>
        <v>0</v>
      </c>
      <c r="AF16" s="69"/>
      <c r="AG16" s="69"/>
      <c r="AH16" s="70"/>
      <c r="AI16" s="159"/>
      <c r="AJ16" s="159"/>
      <c r="AK16" s="495"/>
      <c r="AL16" s="495"/>
      <c r="AM16" s="489"/>
      <c r="AN16" s="69">
        <v>304</v>
      </c>
      <c r="AO16" s="70"/>
      <c r="AP16" s="70"/>
      <c r="AQ16" s="601"/>
      <c r="AR16" s="69">
        <v>249</v>
      </c>
      <c r="AS16" s="69"/>
      <c r="AT16" s="493"/>
      <c r="AU16" s="494"/>
      <c r="AV16" s="490">
        <f t="shared" si="3"/>
        <v>249</v>
      </c>
      <c r="AW16" s="490">
        <f t="shared" si="4"/>
        <v>249</v>
      </c>
      <c r="AX16" s="71"/>
      <c r="AY16" s="72"/>
      <c r="AZ16" s="512"/>
      <c r="BA16" s="535"/>
      <c r="BB16" s="286"/>
      <c r="BC16" s="52">
        <f t="shared" si="5"/>
        <v>0</v>
      </c>
      <c r="BD16" s="51">
        <f t="shared" si="6"/>
        <v>0</v>
      </c>
      <c r="BE16" s="491">
        <f>AV16*(1+AO16+AP16)</f>
        <v>249</v>
      </c>
      <c r="BF16" s="395"/>
      <c r="BG16" s="217">
        <f t="shared" si="18"/>
        <v>0</v>
      </c>
      <c r="BH16" s="491">
        <f t="shared" si="8"/>
        <v>273.90000000000003</v>
      </c>
      <c r="BI16" s="395"/>
      <c r="BJ16" s="51">
        <f t="shared" si="9"/>
        <v>0</v>
      </c>
      <c r="BK16" s="491">
        <f t="shared" si="10"/>
        <v>286.34999999999997</v>
      </c>
      <c r="BL16" s="395"/>
      <c r="BM16" s="217">
        <f t="shared" si="11"/>
        <v>0</v>
      </c>
      <c r="BN16" s="491">
        <f t="shared" si="12"/>
        <v>298.8</v>
      </c>
      <c r="BO16" s="392">
        <f t="shared" si="13"/>
        <v>0</v>
      </c>
      <c r="BP16" s="217">
        <f t="shared" si="14"/>
        <v>0</v>
      </c>
      <c r="BQ16" s="51">
        <f t="shared" si="15"/>
        <v>0</v>
      </c>
      <c r="BR16" s="77">
        <v>1663</v>
      </c>
      <c r="JY16" s="3"/>
      <c r="JZ16" s="3"/>
      <c r="KA16" s="3"/>
      <c r="KB16" s="3"/>
      <c r="KC16" s="3"/>
      <c r="KD16" s="3"/>
      <c r="KE16" s="3"/>
      <c r="KF16" s="3"/>
      <c r="KG16" s="3"/>
    </row>
    <row r="17" spans="1:293" ht="13" customHeight="1" x14ac:dyDescent="0.15">
      <c r="A17" s="51" t="str">
        <f t="shared" si="1"/>
        <v>SQ61664</v>
      </c>
      <c r="B17" s="271" t="s">
        <v>217</v>
      </c>
      <c r="C17" s="271" t="s">
        <v>400</v>
      </c>
      <c r="D17" s="271" t="s">
        <v>470</v>
      </c>
      <c r="E17" s="397"/>
      <c r="F17" s="571" t="s">
        <v>1032</v>
      </c>
      <c r="G17" s="571" t="s">
        <v>95</v>
      </c>
      <c r="H17" s="282" t="s">
        <v>70</v>
      </c>
      <c r="I17" s="578" t="s">
        <v>1054</v>
      </c>
      <c r="J17" s="579" t="s">
        <v>1063</v>
      </c>
      <c r="K17" s="579" t="s">
        <v>1057</v>
      </c>
      <c r="L17" s="578" t="s">
        <v>1055</v>
      </c>
      <c r="M17" s="55">
        <v>2.78959</v>
      </c>
      <c r="N17" s="51">
        <v>1</v>
      </c>
      <c r="O17" s="217"/>
      <c r="P17" s="217"/>
      <c r="Q17" s="56"/>
      <c r="R17" s="135"/>
      <c r="S17" s="58"/>
      <c r="T17" s="59"/>
      <c r="U17" s="136"/>
      <c r="V17" s="61"/>
      <c r="W17" s="496"/>
      <c r="X17" s="63"/>
      <c r="Y17" s="64"/>
      <c r="Z17" s="65"/>
      <c r="AA17" s="534"/>
      <c r="AB17" s="536"/>
      <c r="AC17" s="304"/>
      <c r="AD17" s="220">
        <f t="shared" si="16"/>
        <v>0</v>
      </c>
      <c r="AE17" s="68">
        <f t="shared" si="17"/>
        <v>0</v>
      </c>
      <c r="AF17" s="69"/>
      <c r="AG17" s="69"/>
      <c r="AH17" s="70"/>
      <c r="AI17" s="159"/>
      <c r="AJ17" s="159"/>
      <c r="AK17" s="495"/>
      <c r="AL17" s="495"/>
      <c r="AM17" s="489"/>
      <c r="AN17" s="69">
        <v>274</v>
      </c>
      <c r="AO17" s="70"/>
      <c r="AP17" s="70"/>
      <c r="AQ17" s="601"/>
      <c r="AR17" s="69">
        <v>224</v>
      </c>
      <c r="AS17" s="69"/>
      <c r="AT17" s="493"/>
      <c r="AU17" s="494"/>
      <c r="AV17" s="490">
        <f t="shared" si="3"/>
        <v>224</v>
      </c>
      <c r="AW17" s="490">
        <f t="shared" si="4"/>
        <v>224</v>
      </c>
      <c r="AX17" s="71"/>
      <c r="AY17" s="72"/>
      <c r="AZ17" s="512"/>
      <c r="BA17" s="535"/>
      <c r="BB17" s="286"/>
      <c r="BC17" s="52">
        <f t="shared" si="5"/>
        <v>0</v>
      </c>
      <c r="BD17" s="51">
        <f t="shared" si="6"/>
        <v>0</v>
      </c>
      <c r="BE17" s="491">
        <f>AV17*(1+AO17+AP17)</f>
        <v>224</v>
      </c>
      <c r="BF17" s="395"/>
      <c r="BG17" s="217">
        <f t="shared" si="18"/>
        <v>0</v>
      </c>
      <c r="BH17" s="491">
        <f t="shared" si="8"/>
        <v>246.40000000000003</v>
      </c>
      <c r="BI17" s="395"/>
      <c r="BJ17" s="51">
        <f t="shared" si="9"/>
        <v>0</v>
      </c>
      <c r="BK17" s="491">
        <f t="shared" si="10"/>
        <v>257.59999999999997</v>
      </c>
      <c r="BL17" s="395"/>
      <c r="BM17" s="217">
        <f t="shared" si="11"/>
        <v>0</v>
      </c>
      <c r="BN17" s="491">
        <f t="shared" si="12"/>
        <v>268.8</v>
      </c>
      <c r="BO17" s="392">
        <f t="shared" si="13"/>
        <v>0</v>
      </c>
      <c r="BP17" s="217">
        <f t="shared" si="14"/>
        <v>0</v>
      </c>
      <c r="BQ17" s="51">
        <f t="shared" si="15"/>
        <v>0</v>
      </c>
      <c r="BR17" s="77">
        <v>1664</v>
      </c>
      <c r="JY17" s="3"/>
      <c r="JZ17" s="3"/>
      <c r="KA17" s="3"/>
      <c r="KB17" s="3"/>
      <c r="KC17" s="3"/>
      <c r="KD17" s="3"/>
      <c r="KE17" s="3"/>
      <c r="KF17" s="3"/>
      <c r="KG17" s="3"/>
    </row>
    <row r="18" spans="1:293" ht="13" customHeight="1" x14ac:dyDescent="0.15">
      <c r="A18" s="51" t="str">
        <f t="shared" si="1"/>
        <v>SQ61665</v>
      </c>
      <c r="B18" s="271" t="s">
        <v>217</v>
      </c>
      <c r="C18" s="271" t="s">
        <v>401</v>
      </c>
      <c r="D18" s="271" t="s">
        <v>470</v>
      </c>
      <c r="E18" s="397"/>
      <c r="F18" s="571" t="s">
        <v>1032</v>
      </c>
      <c r="G18" s="571" t="s">
        <v>95</v>
      </c>
      <c r="H18" s="282" t="s">
        <v>70</v>
      </c>
      <c r="I18" s="578" t="s">
        <v>1054</v>
      </c>
      <c r="J18" s="579" t="s">
        <v>1063</v>
      </c>
      <c r="K18" s="579" t="s">
        <v>1057</v>
      </c>
      <c r="L18" s="578" t="s">
        <v>1055</v>
      </c>
      <c r="M18" s="55">
        <v>2.90299</v>
      </c>
      <c r="N18" s="51">
        <v>1</v>
      </c>
      <c r="O18" s="217"/>
      <c r="P18" s="217"/>
      <c r="Q18" s="56"/>
      <c r="R18" s="135"/>
      <c r="S18" s="58"/>
      <c r="T18" s="59"/>
      <c r="U18" s="136"/>
      <c r="V18" s="61"/>
      <c r="W18" s="496"/>
      <c r="X18" s="63"/>
      <c r="Y18" s="64"/>
      <c r="Z18" s="65"/>
      <c r="AA18" s="534"/>
      <c r="AB18" s="536"/>
      <c r="AC18" s="304"/>
      <c r="AD18" s="220">
        <f t="shared" si="16"/>
        <v>0</v>
      </c>
      <c r="AE18" s="68">
        <f t="shared" si="17"/>
        <v>0</v>
      </c>
      <c r="AF18" s="69"/>
      <c r="AG18" s="69"/>
      <c r="AH18" s="70"/>
      <c r="AI18" s="159"/>
      <c r="AJ18" s="159"/>
      <c r="AK18" s="495"/>
      <c r="AL18" s="495"/>
      <c r="AM18" s="489"/>
      <c r="AN18" s="69">
        <v>279</v>
      </c>
      <c r="AO18" s="70"/>
      <c r="AP18" s="70"/>
      <c r="AQ18" s="601"/>
      <c r="AR18" s="69">
        <v>229</v>
      </c>
      <c r="AS18" s="69"/>
      <c r="AT18" s="493"/>
      <c r="AU18" s="494"/>
      <c r="AV18" s="490">
        <f t="shared" si="3"/>
        <v>229</v>
      </c>
      <c r="AW18" s="490">
        <f t="shared" si="4"/>
        <v>229</v>
      </c>
      <c r="AX18" s="71"/>
      <c r="AY18" s="72"/>
      <c r="AZ18" s="512"/>
      <c r="BA18" s="535"/>
      <c r="BB18" s="286"/>
      <c r="BC18" s="52">
        <f t="shared" si="5"/>
        <v>0</v>
      </c>
      <c r="BD18" s="51">
        <f t="shared" si="6"/>
        <v>0</v>
      </c>
      <c r="BE18" s="491">
        <f>AV18*(1+AO18+AP18)</f>
        <v>229</v>
      </c>
      <c r="BF18" s="395"/>
      <c r="BG18" s="217">
        <f t="shared" si="18"/>
        <v>0</v>
      </c>
      <c r="BH18" s="491">
        <f t="shared" si="8"/>
        <v>251.90000000000003</v>
      </c>
      <c r="BI18" s="395"/>
      <c r="BJ18" s="51">
        <f t="shared" si="9"/>
        <v>0</v>
      </c>
      <c r="BK18" s="491">
        <f t="shared" si="10"/>
        <v>263.34999999999997</v>
      </c>
      <c r="BL18" s="395"/>
      <c r="BM18" s="217">
        <f t="shared" si="11"/>
        <v>0</v>
      </c>
      <c r="BN18" s="491">
        <f t="shared" si="12"/>
        <v>274.8</v>
      </c>
      <c r="BO18" s="392">
        <f t="shared" si="13"/>
        <v>0</v>
      </c>
      <c r="BP18" s="217">
        <f t="shared" si="14"/>
        <v>0</v>
      </c>
      <c r="BQ18" s="51">
        <f t="shared" si="15"/>
        <v>0</v>
      </c>
      <c r="BR18" s="77">
        <v>1665</v>
      </c>
      <c r="JY18" s="3"/>
      <c r="JZ18" s="3"/>
      <c r="KA18" s="3"/>
      <c r="KB18" s="3"/>
      <c r="KC18" s="3"/>
      <c r="KD18" s="3"/>
      <c r="KE18" s="3"/>
      <c r="KF18" s="3"/>
      <c r="KG18" s="3"/>
    </row>
    <row r="19" spans="1:293" ht="13" customHeight="1" x14ac:dyDescent="0.15">
      <c r="A19" s="51" t="str">
        <f t="shared" si="1"/>
        <v>SQ61666</v>
      </c>
      <c r="B19" s="271" t="s">
        <v>217</v>
      </c>
      <c r="C19" s="271" t="s">
        <v>402</v>
      </c>
      <c r="D19" s="271" t="s">
        <v>470</v>
      </c>
      <c r="E19" s="397"/>
      <c r="F19" s="571" t="s">
        <v>1032</v>
      </c>
      <c r="G19" s="571" t="s">
        <v>95</v>
      </c>
      <c r="H19" s="282" t="s">
        <v>70</v>
      </c>
      <c r="I19" s="578" t="s">
        <v>1054</v>
      </c>
      <c r="J19" s="579" t="s">
        <v>1063</v>
      </c>
      <c r="K19" s="579" t="s">
        <v>1057</v>
      </c>
      <c r="L19" s="578" t="s">
        <v>1055</v>
      </c>
      <c r="M19" s="55">
        <v>2.8122699999999998</v>
      </c>
      <c r="N19" s="51">
        <v>1</v>
      </c>
      <c r="O19" s="217"/>
      <c r="P19" s="217"/>
      <c r="Q19" s="56"/>
      <c r="R19" s="135"/>
      <c r="S19" s="58"/>
      <c r="T19" s="59"/>
      <c r="U19" s="136"/>
      <c r="V19" s="61"/>
      <c r="W19" s="496"/>
      <c r="X19" s="63"/>
      <c r="Y19" s="64"/>
      <c r="Z19" s="65"/>
      <c r="AA19" s="534"/>
      <c r="AB19" s="536"/>
      <c r="AC19" s="304"/>
      <c r="AD19" s="220">
        <f t="shared" si="16"/>
        <v>0</v>
      </c>
      <c r="AE19" s="68">
        <f t="shared" si="17"/>
        <v>0</v>
      </c>
      <c r="AF19" s="69"/>
      <c r="AG19" s="69"/>
      <c r="AH19" s="70"/>
      <c r="AI19" s="159"/>
      <c r="AJ19" s="159"/>
      <c r="AK19" s="495"/>
      <c r="AL19" s="495"/>
      <c r="AM19" s="489"/>
      <c r="AN19" s="69">
        <v>274</v>
      </c>
      <c r="AO19" s="70"/>
      <c r="AP19" s="70"/>
      <c r="AQ19" s="601"/>
      <c r="AR19" s="69">
        <v>224</v>
      </c>
      <c r="AS19" s="69"/>
      <c r="AT19" s="493"/>
      <c r="AU19" s="494"/>
      <c r="AV19" s="490">
        <f t="shared" si="3"/>
        <v>224</v>
      </c>
      <c r="AW19" s="490">
        <f t="shared" si="4"/>
        <v>224</v>
      </c>
      <c r="AX19" s="71"/>
      <c r="AY19" s="72"/>
      <c r="AZ19" s="512"/>
      <c r="BA19" s="535"/>
      <c r="BB19" s="286"/>
      <c r="BC19" s="52">
        <f t="shared" si="5"/>
        <v>0</v>
      </c>
      <c r="BD19" s="51">
        <f t="shared" si="6"/>
        <v>0</v>
      </c>
      <c r="BE19" s="491">
        <f>AV19*(1+AO19+AP19)</f>
        <v>224</v>
      </c>
      <c r="BF19" s="395"/>
      <c r="BG19" s="217">
        <f t="shared" si="18"/>
        <v>0</v>
      </c>
      <c r="BH19" s="491">
        <f t="shared" si="8"/>
        <v>246.40000000000003</v>
      </c>
      <c r="BI19" s="395"/>
      <c r="BJ19" s="51">
        <f t="shared" si="9"/>
        <v>0</v>
      </c>
      <c r="BK19" s="491">
        <f t="shared" si="10"/>
        <v>257.59999999999997</v>
      </c>
      <c r="BL19" s="395"/>
      <c r="BM19" s="217">
        <f t="shared" si="11"/>
        <v>0</v>
      </c>
      <c r="BN19" s="491">
        <f t="shared" si="12"/>
        <v>268.8</v>
      </c>
      <c r="BO19" s="392">
        <f t="shared" si="13"/>
        <v>0</v>
      </c>
      <c r="BP19" s="217">
        <f t="shared" si="14"/>
        <v>0</v>
      </c>
      <c r="BQ19" s="51">
        <f t="shared" si="15"/>
        <v>0</v>
      </c>
      <c r="BR19" s="77">
        <v>1666</v>
      </c>
      <c r="JY19" s="3"/>
      <c r="JZ19" s="3"/>
      <c r="KA19" s="3"/>
      <c r="KB19" s="3"/>
      <c r="KC19" s="3"/>
      <c r="KD19" s="3"/>
      <c r="KE19" s="3"/>
      <c r="KF19" s="3"/>
      <c r="KG19" s="3"/>
    </row>
    <row r="20" spans="1:293" ht="13" customHeight="1" x14ac:dyDescent="0.15">
      <c r="A20" s="51" t="str">
        <f t="shared" si="1"/>
        <v>SQ61667</v>
      </c>
      <c r="B20" s="271" t="s">
        <v>217</v>
      </c>
      <c r="C20" s="271" t="s">
        <v>403</v>
      </c>
      <c r="D20" s="271" t="s">
        <v>470</v>
      </c>
      <c r="E20" s="397"/>
      <c r="F20" s="571" t="s">
        <v>1032</v>
      </c>
      <c r="G20" s="571" t="s">
        <v>95</v>
      </c>
      <c r="H20" s="282" t="s">
        <v>70</v>
      </c>
      <c r="I20" s="578" t="s">
        <v>1054</v>
      </c>
      <c r="J20" s="579" t="s">
        <v>1063</v>
      </c>
      <c r="K20" s="579" t="s">
        <v>1057</v>
      </c>
      <c r="L20" s="578" t="s">
        <v>1055</v>
      </c>
      <c r="M20" s="55">
        <v>4.4451999999999998</v>
      </c>
      <c r="N20" s="51">
        <v>3</v>
      </c>
      <c r="O20" s="217"/>
      <c r="P20" s="217"/>
      <c r="Q20" s="56"/>
      <c r="R20" s="135"/>
      <c r="S20" s="58"/>
      <c r="T20" s="59"/>
      <c r="U20" s="136"/>
      <c r="V20" s="61"/>
      <c r="W20" s="496"/>
      <c r="X20" s="63"/>
      <c r="Y20" s="64"/>
      <c r="Z20" s="65"/>
      <c r="AA20" s="534"/>
      <c r="AB20" s="536"/>
      <c r="AC20" s="304"/>
      <c r="AD20" s="220">
        <f t="shared" si="16"/>
        <v>0</v>
      </c>
      <c r="AE20" s="68">
        <f t="shared" si="17"/>
        <v>0</v>
      </c>
      <c r="AF20" s="69"/>
      <c r="AG20" s="69"/>
      <c r="AH20" s="70"/>
      <c r="AI20" s="159"/>
      <c r="AJ20" s="159"/>
      <c r="AK20" s="495"/>
      <c r="AL20" s="495"/>
      <c r="AM20" s="489"/>
      <c r="AN20" s="69">
        <v>409</v>
      </c>
      <c r="AO20" s="70"/>
      <c r="AP20" s="70"/>
      <c r="AQ20" s="601"/>
      <c r="AR20" s="69">
        <v>334</v>
      </c>
      <c r="AS20" s="69"/>
      <c r="AT20" s="493"/>
      <c r="AU20" s="494"/>
      <c r="AV20" s="490">
        <f t="shared" si="3"/>
        <v>334</v>
      </c>
      <c r="AW20" s="490">
        <f t="shared" si="4"/>
        <v>334</v>
      </c>
      <c r="AX20" s="71"/>
      <c r="AY20" s="72"/>
      <c r="AZ20" s="512"/>
      <c r="BA20" s="535"/>
      <c r="BB20" s="286"/>
      <c r="BC20" s="52">
        <f t="shared" si="5"/>
        <v>0</v>
      </c>
      <c r="BD20" s="51">
        <f t="shared" si="6"/>
        <v>0</v>
      </c>
      <c r="BE20" s="491">
        <f>AV20*(1+AO20+AP20)</f>
        <v>334</v>
      </c>
      <c r="BF20" s="395"/>
      <c r="BG20" s="217">
        <f t="shared" si="18"/>
        <v>0</v>
      </c>
      <c r="BH20" s="491">
        <f t="shared" si="8"/>
        <v>367.40000000000003</v>
      </c>
      <c r="BI20" s="395"/>
      <c r="BJ20" s="51">
        <f t="shared" si="9"/>
        <v>0</v>
      </c>
      <c r="BK20" s="491">
        <f t="shared" si="10"/>
        <v>384.09999999999997</v>
      </c>
      <c r="BL20" s="395"/>
      <c r="BM20" s="217">
        <f t="shared" si="11"/>
        <v>0</v>
      </c>
      <c r="BN20" s="491">
        <f t="shared" si="12"/>
        <v>400.8</v>
      </c>
      <c r="BO20" s="392">
        <f t="shared" si="13"/>
        <v>0</v>
      </c>
      <c r="BP20" s="217">
        <f t="shared" si="14"/>
        <v>0</v>
      </c>
      <c r="BQ20" s="51">
        <f t="shared" si="15"/>
        <v>0</v>
      </c>
      <c r="BR20" s="77">
        <v>1667</v>
      </c>
      <c r="JY20" s="3"/>
      <c r="JZ20" s="3"/>
      <c r="KA20" s="3"/>
      <c r="KB20" s="3"/>
      <c r="KC20" s="3"/>
      <c r="KD20" s="3"/>
      <c r="KE20" s="3"/>
      <c r="KF20" s="3"/>
      <c r="KG20" s="3"/>
    </row>
    <row r="21" spans="1:293" ht="17" x14ac:dyDescent="0.2">
      <c r="A21" s="214"/>
      <c r="B21" s="214"/>
      <c r="C21" s="295" t="s">
        <v>406</v>
      </c>
      <c r="D21" s="223"/>
      <c r="E21" s="223"/>
      <c r="F21" s="224"/>
      <c r="G21" s="224"/>
      <c r="H21" s="284"/>
      <c r="I21" s="284"/>
      <c r="J21" s="284"/>
      <c r="K21" s="284"/>
      <c r="L21" s="284"/>
      <c r="M21" s="224"/>
      <c r="N21" s="225"/>
      <c r="O21" s="225"/>
      <c r="P21" s="225"/>
      <c r="Q21" s="251"/>
      <c r="R21" s="226"/>
      <c r="S21" s="226"/>
      <c r="T21" s="226"/>
      <c r="U21" s="227"/>
      <c r="V21" s="226"/>
      <c r="W21" s="226"/>
      <c r="X21" s="228"/>
      <c r="Y21" s="226"/>
      <c r="Z21" s="228"/>
      <c r="AA21" s="228"/>
      <c r="AB21" s="537"/>
      <c r="AC21" s="537"/>
      <c r="AD21" s="216"/>
      <c r="AE21" s="216"/>
      <c r="AF21" s="216"/>
      <c r="AG21" s="216"/>
      <c r="AH21" s="216"/>
      <c r="AI21" s="216"/>
      <c r="AJ21" s="216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537"/>
      <c r="AY21" s="537"/>
      <c r="AZ21" s="537"/>
      <c r="BA21" s="537"/>
      <c r="BB21" s="537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2"/>
      <c r="BR21" s="229"/>
      <c r="JY21" s="3"/>
      <c r="JZ21" s="3"/>
      <c r="KA21" s="3"/>
      <c r="KB21" s="3"/>
      <c r="KC21" s="3"/>
      <c r="KD21" s="3"/>
      <c r="KE21" s="3"/>
      <c r="KF21" s="3"/>
      <c r="KG21" s="3"/>
    </row>
    <row r="22" spans="1:293" ht="13" customHeight="1" x14ac:dyDescent="0.15">
      <c r="A22" s="51" t="str">
        <f t="shared" ref="A22:A44" si="19">"SQ6"&amp;REPT(0,4-LEN(BR22))&amp;BR22</f>
        <v>SQ62286</v>
      </c>
      <c r="B22" s="271" t="s">
        <v>406</v>
      </c>
      <c r="C22" s="270" t="s">
        <v>806</v>
      </c>
      <c r="D22" s="271" t="s">
        <v>470</v>
      </c>
      <c r="E22" s="446"/>
      <c r="F22" s="55" t="s">
        <v>55</v>
      </c>
      <c r="G22" s="55" t="s">
        <v>95</v>
      </c>
      <c r="H22" s="282" t="s">
        <v>70</v>
      </c>
      <c r="I22" s="578" t="s">
        <v>1054</v>
      </c>
      <c r="J22" s="579" t="s">
        <v>1052</v>
      </c>
      <c r="K22" s="579" t="s">
        <v>1053</v>
      </c>
      <c r="L22" s="578" t="s">
        <v>1055</v>
      </c>
      <c r="M22" s="55">
        <v>1.6329</v>
      </c>
      <c r="N22" s="217">
        <v>1</v>
      </c>
      <c r="O22" s="217"/>
      <c r="P22" s="217"/>
      <c r="Q22" s="56"/>
      <c r="R22" s="135"/>
      <c r="S22" s="58"/>
      <c r="T22" s="59"/>
      <c r="U22" s="136"/>
      <c r="V22" s="61"/>
      <c r="W22" s="496"/>
      <c r="X22" s="63"/>
      <c r="Y22" s="64"/>
      <c r="Z22" s="65"/>
      <c r="AA22" s="534"/>
      <c r="AB22" s="536"/>
      <c r="AC22" s="304"/>
      <c r="AD22" s="220">
        <f t="shared" si="16"/>
        <v>0</v>
      </c>
      <c r="AE22" s="68">
        <f t="shared" ref="AE22:AE44" si="20">N22*AD22</f>
        <v>0</v>
      </c>
      <c r="AF22" s="69"/>
      <c r="AG22" s="69"/>
      <c r="AH22" s="70"/>
      <c r="AI22" s="159"/>
      <c r="AJ22" s="159"/>
      <c r="AK22" s="159"/>
      <c r="AL22" s="495"/>
      <c r="AM22" s="489"/>
      <c r="AN22" s="69">
        <v>234</v>
      </c>
      <c r="AO22" s="70"/>
      <c r="AP22" s="70"/>
      <c r="AQ22" s="601"/>
      <c r="AR22" s="69">
        <v>189</v>
      </c>
      <c r="AS22" s="69"/>
      <c r="AT22" s="493"/>
      <c r="AU22" s="494"/>
      <c r="AV22" s="490">
        <f t="shared" ref="AV22:AV45" si="21">IF(OrderFormType="Wholesale",CEILING(AR22*ExchRate,ExchRateRoundUpTo),CEILING(AN22*ExchRate,ExchRateRoundUpTo)/1.22)</f>
        <v>189</v>
      </c>
      <c r="AW22" s="490">
        <f t="shared" ref="AW22:AW45" si="22">AV22*(1+AO22+AP22)</f>
        <v>189</v>
      </c>
      <c r="AX22" s="71"/>
      <c r="AY22" s="72"/>
      <c r="AZ22" s="512"/>
      <c r="BA22" s="535"/>
      <c r="BB22" s="286"/>
      <c r="BC22" s="52">
        <f t="shared" ref="BC22:BC45" si="23">SUM(AX22:BB22)</f>
        <v>0</v>
      </c>
      <c r="BD22" s="51">
        <f t="shared" ref="BD22:BD45" si="24">N22*BC22</f>
        <v>0</v>
      </c>
      <c r="BE22" s="491">
        <f t="shared" ref="BE22:BE45" si="25">AV22*(1+AO22+AP22)</f>
        <v>189</v>
      </c>
      <c r="BF22" s="395"/>
      <c r="BG22" s="217">
        <f t="shared" si="18"/>
        <v>0</v>
      </c>
      <c r="BH22" s="491">
        <f t="shared" ref="BH22:BH45" si="26">$AV22*(1.1+$AO22+$AP22)</f>
        <v>207.9</v>
      </c>
      <c r="BI22" s="395"/>
      <c r="BJ22" s="51">
        <f t="shared" ref="BJ22:BJ45" si="27">N22*BI22</f>
        <v>0</v>
      </c>
      <c r="BK22" s="491">
        <f t="shared" ref="BK22:BK45" si="28">AV22*(1.15+AO22+AP22)</f>
        <v>217.35</v>
      </c>
      <c r="BL22" s="395"/>
      <c r="BM22" s="217">
        <f t="shared" ref="BM22:BM45" si="29">N22*BL22</f>
        <v>0</v>
      </c>
      <c r="BN22" s="491">
        <f t="shared" ref="BN22:BN45" si="30">AV22*(1.2+AO22+AP22)</f>
        <v>226.79999999999998</v>
      </c>
      <c r="BO22" s="392">
        <f t="shared" ref="BO22:BO45" si="31">(AD22*AW22)+(BC22*BE22)+(BF22*BH22)+(BI22*BK22)+(BL22*BN22)</f>
        <v>0</v>
      </c>
      <c r="BP22" s="217">
        <f t="shared" ref="BP22:BP45" si="32">AD22+BC22+BF22+BI22+BL22</f>
        <v>0</v>
      </c>
      <c r="BQ22" s="51">
        <f t="shared" ref="BQ22:BQ45" si="33">N22*BP22</f>
        <v>0</v>
      </c>
      <c r="BR22" s="77">
        <v>2286</v>
      </c>
      <c r="JY22" s="3"/>
      <c r="JZ22" s="3"/>
      <c r="KA22" s="3"/>
      <c r="KB22" s="3"/>
      <c r="KC22" s="3"/>
      <c r="KD22" s="3"/>
      <c r="KE22" s="3"/>
      <c r="KF22" s="3"/>
      <c r="KG22" s="3"/>
    </row>
    <row r="23" spans="1:293" ht="13" customHeight="1" x14ac:dyDescent="0.15">
      <c r="A23" s="51" t="str">
        <f t="shared" ref="A23" si="34">"SQ6"&amp;REPT(0,4-LEN(BR23))&amp;BR23</f>
        <v>SQ62287</v>
      </c>
      <c r="B23" s="271" t="s">
        <v>406</v>
      </c>
      <c r="C23" s="270" t="s">
        <v>858</v>
      </c>
      <c r="D23" s="271" t="s">
        <v>470</v>
      </c>
      <c r="E23" s="446"/>
      <c r="F23" s="55" t="s">
        <v>55</v>
      </c>
      <c r="G23" s="55" t="s">
        <v>95</v>
      </c>
      <c r="H23" s="282" t="s">
        <v>70</v>
      </c>
      <c r="I23" s="578" t="s">
        <v>1054</v>
      </c>
      <c r="J23" s="579" t="s">
        <v>1052</v>
      </c>
      <c r="K23" s="579" t="s">
        <v>1053</v>
      </c>
      <c r="L23" s="578" t="s">
        <v>1055</v>
      </c>
      <c r="M23" s="55">
        <v>2.7663000000000002</v>
      </c>
      <c r="N23" s="217">
        <v>2</v>
      </c>
      <c r="O23" s="217"/>
      <c r="P23" s="217"/>
      <c r="Q23" s="56"/>
      <c r="R23" s="135"/>
      <c r="S23" s="58"/>
      <c r="T23" s="59"/>
      <c r="U23" s="136"/>
      <c r="V23" s="61"/>
      <c r="W23" s="496"/>
      <c r="X23" s="63"/>
      <c r="Y23" s="64"/>
      <c r="Z23" s="65"/>
      <c r="AA23" s="534"/>
      <c r="AB23" s="536"/>
      <c r="AC23" s="304"/>
      <c r="AD23" s="220">
        <f t="shared" si="16"/>
        <v>0</v>
      </c>
      <c r="AE23" s="68">
        <f t="shared" ref="AE23" si="35">N23*AD23</f>
        <v>0</v>
      </c>
      <c r="AF23" s="69"/>
      <c r="AG23" s="69"/>
      <c r="AH23" s="70"/>
      <c r="AI23" s="159"/>
      <c r="AJ23" s="159"/>
      <c r="AK23" s="159"/>
      <c r="AL23" s="495"/>
      <c r="AM23" s="489"/>
      <c r="AN23" s="69">
        <v>309</v>
      </c>
      <c r="AO23" s="70"/>
      <c r="AP23" s="70"/>
      <c r="AQ23" s="601"/>
      <c r="AR23" s="69">
        <v>254</v>
      </c>
      <c r="AS23" s="69"/>
      <c r="AT23" s="493"/>
      <c r="AU23" s="494"/>
      <c r="AV23" s="490">
        <f t="shared" si="21"/>
        <v>254</v>
      </c>
      <c r="AW23" s="490">
        <f t="shared" si="22"/>
        <v>254</v>
      </c>
      <c r="AX23" s="71"/>
      <c r="AY23" s="72"/>
      <c r="AZ23" s="512"/>
      <c r="BA23" s="535"/>
      <c r="BB23" s="286"/>
      <c r="BC23" s="52">
        <f t="shared" si="23"/>
        <v>0</v>
      </c>
      <c r="BD23" s="51">
        <f t="shared" si="24"/>
        <v>0</v>
      </c>
      <c r="BE23" s="491">
        <f t="shared" si="25"/>
        <v>254</v>
      </c>
      <c r="BF23" s="395"/>
      <c r="BG23" s="217">
        <f t="shared" si="18"/>
        <v>0</v>
      </c>
      <c r="BH23" s="491">
        <f t="shared" si="26"/>
        <v>279.40000000000003</v>
      </c>
      <c r="BI23" s="395"/>
      <c r="BJ23" s="51">
        <f t="shared" si="27"/>
        <v>0</v>
      </c>
      <c r="BK23" s="491">
        <f t="shared" si="28"/>
        <v>292.09999999999997</v>
      </c>
      <c r="BL23" s="395"/>
      <c r="BM23" s="217">
        <f t="shared" si="29"/>
        <v>0</v>
      </c>
      <c r="BN23" s="491">
        <f t="shared" si="30"/>
        <v>304.8</v>
      </c>
      <c r="BO23" s="392">
        <f t="shared" si="31"/>
        <v>0</v>
      </c>
      <c r="BP23" s="217">
        <f t="shared" si="32"/>
        <v>0</v>
      </c>
      <c r="BQ23" s="51">
        <f t="shared" si="33"/>
        <v>0</v>
      </c>
      <c r="BR23" s="77">
        <v>2287</v>
      </c>
      <c r="JY23" s="3"/>
      <c r="JZ23" s="3"/>
      <c r="KA23" s="3"/>
      <c r="KB23" s="3"/>
      <c r="KC23" s="3"/>
      <c r="KD23" s="3"/>
      <c r="KE23" s="3"/>
      <c r="KF23" s="3"/>
      <c r="KG23" s="3"/>
    </row>
    <row r="24" spans="1:293" ht="13" customHeight="1" x14ac:dyDescent="0.15">
      <c r="A24" s="51" t="str">
        <f t="shared" si="19"/>
        <v>SQ62288</v>
      </c>
      <c r="B24" s="271" t="s">
        <v>406</v>
      </c>
      <c r="C24" s="270" t="s">
        <v>807</v>
      </c>
      <c r="D24" s="271" t="s">
        <v>470</v>
      </c>
      <c r="E24" s="446"/>
      <c r="F24" s="55" t="s">
        <v>55</v>
      </c>
      <c r="G24" s="55" t="s">
        <v>83</v>
      </c>
      <c r="H24" s="282" t="s">
        <v>70</v>
      </c>
      <c r="I24" s="578" t="s">
        <v>1054</v>
      </c>
      <c r="J24" s="579" t="s">
        <v>1052</v>
      </c>
      <c r="K24" s="579" t="s">
        <v>1053</v>
      </c>
      <c r="L24" s="578" t="s">
        <v>1055</v>
      </c>
      <c r="M24" s="55">
        <v>2.4039999999999999</v>
      </c>
      <c r="N24" s="217">
        <v>2</v>
      </c>
      <c r="O24" s="217"/>
      <c r="P24" s="217"/>
      <c r="Q24" s="56"/>
      <c r="R24" s="135"/>
      <c r="S24" s="58"/>
      <c r="T24" s="59"/>
      <c r="U24" s="136"/>
      <c r="V24" s="61"/>
      <c r="W24" s="496"/>
      <c r="X24" s="63"/>
      <c r="Y24" s="64"/>
      <c r="Z24" s="65"/>
      <c r="AA24" s="534"/>
      <c r="AB24" s="536"/>
      <c r="AC24" s="304"/>
      <c r="AD24" s="220">
        <f t="shared" si="16"/>
        <v>0</v>
      </c>
      <c r="AE24" s="68">
        <f t="shared" si="20"/>
        <v>0</v>
      </c>
      <c r="AF24" s="69"/>
      <c r="AG24" s="69"/>
      <c r="AH24" s="70"/>
      <c r="AI24" s="159"/>
      <c r="AJ24" s="159"/>
      <c r="AK24" s="159"/>
      <c r="AL24" s="495"/>
      <c r="AM24" s="489"/>
      <c r="AN24" s="69">
        <v>304</v>
      </c>
      <c r="AO24" s="70"/>
      <c r="AP24" s="70"/>
      <c r="AQ24" s="601"/>
      <c r="AR24" s="69">
        <v>249</v>
      </c>
      <c r="AS24" s="69"/>
      <c r="AT24" s="493"/>
      <c r="AU24" s="494"/>
      <c r="AV24" s="490">
        <f t="shared" si="21"/>
        <v>249</v>
      </c>
      <c r="AW24" s="490">
        <f t="shared" si="22"/>
        <v>249</v>
      </c>
      <c r="AX24" s="71"/>
      <c r="AY24" s="72"/>
      <c r="AZ24" s="512"/>
      <c r="BA24" s="535"/>
      <c r="BB24" s="286"/>
      <c r="BC24" s="52">
        <f t="shared" si="23"/>
        <v>0</v>
      </c>
      <c r="BD24" s="51">
        <f t="shared" si="24"/>
        <v>0</v>
      </c>
      <c r="BE24" s="491">
        <f t="shared" si="25"/>
        <v>249</v>
      </c>
      <c r="BF24" s="395"/>
      <c r="BG24" s="217">
        <f t="shared" si="18"/>
        <v>0</v>
      </c>
      <c r="BH24" s="491">
        <f t="shared" si="26"/>
        <v>273.90000000000003</v>
      </c>
      <c r="BI24" s="395"/>
      <c r="BJ24" s="51">
        <f t="shared" si="27"/>
        <v>0</v>
      </c>
      <c r="BK24" s="491">
        <f t="shared" si="28"/>
        <v>286.34999999999997</v>
      </c>
      <c r="BL24" s="395"/>
      <c r="BM24" s="217">
        <f t="shared" si="29"/>
        <v>0</v>
      </c>
      <c r="BN24" s="491">
        <f t="shared" si="30"/>
        <v>298.8</v>
      </c>
      <c r="BO24" s="392">
        <f t="shared" si="31"/>
        <v>0</v>
      </c>
      <c r="BP24" s="217">
        <f t="shared" si="32"/>
        <v>0</v>
      </c>
      <c r="BQ24" s="51">
        <f t="shared" si="33"/>
        <v>0</v>
      </c>
      <c r="BR24" s="77">
        <v>2288</v>
      </c>
      <c r="JY24" s="3"/>
      <c r="JZ24" s="3"/>
      <c r="KA24" s="3"/>
      <c r="KB24" s="3"/>
      <c r="KC24" s="3"/>
      <c r="KD24" s="3"/>
      <c r="KE24" s="3"/>
      <c r="KF24" s="3"/>
      <c r="KG24" s="3"/>
    </row>
    <row r="25" spans="1:293" ht="13" customHeight="1" x14ac:dyDescent="0.15">
      <c r="A25" s="51" t="str">
        <f t="shared" si="19"/>
        <v>SQ62289</v>
      </c>
      <c r="B25" s="271" t="s">
        <v>406</v>
      </c>
      <c r="C25" s="270" t="s">
        <v>808</v>
      </c>
      <c r="D25" s="271" t="s">
        <v>470</v>
      </c>
      <c r="E25" s="446"/>
      <c r="F25" s="55" t="s">
        <v>55</v>
      </c>
      <c r="G25" s="55" t="s">
        <v>83</v>
      </c>
      <c r="H25" s="282" t="s">
        <v>70</v>
      </c>
      <c r="I25" s="578" t="s">
        <v>1054</v>
      </c>
      <c r="J25" s="579" t="s">
        <v>1052</v>
      </c>
      <c r="K25" s="579" t="s">
        <v>1053</v>
      </c>
      <c r="L25" s="578" t="s">
        <v>1055</v>
      </c>
      <c r="M25" s="55">
        <v>1.1793</v>
      </c>
      <c r="N25" s="217">
        <v>1</v>
      </c>
      <c r="O25" s="217"/>
      <c r="P25" s="217"/>
      <c r="Q25" s="56"/>
      <c r="R25" s="135"/>
      <c r="S25" s="58"/>
      <c r="T25" s="59"/>
      <c r="U25" s="136"/>
      <c r="V25" s="61"/>
      <c r="W25" s="496"/>
      <c r="X25" s="63"/>
      <c r="Y25" s="64"/>
      <c r="Z25" s="65"/>
      <c r="AA25" s="534"/>
      <c r="AB25" s="536"/>
      <c r="AC25" s="304"/>
      <c r="AD25" s="220">
        <f t="shared" si="16"/>
        <v>0</v>
      </c>
      <c r="AE25" s="68">
        <f t="shared" si="20"/>
        <v>0</v>
      </c>
      <c r="AF25" s="69"/>
      <c r="AG25" s="69"/>
      <c r="AH25" s="70"/>
      <c r="AI25" s="159"/>
      <c r="AJ25" s="159"/>
      <c r="AK25" s="159"/>
      <c r="AL25" s="495"/>
      <c r="AM25" s="489"/>
      <c r="AN25" s="69">
        <v>184</v>
      </c>
      <c r="AO25" s="70"/>
      <c r="AP25" s="70"/>
      <c r="AQ25" s="601"/>
      <c r="AR25" s="69">
        <v>149</v>
      </c>
      <c r="AS25" s="69"/>
      <c r="AT25" s="493"/>
      <c r="AU25" s="494"/>
      <c r="AV25" s="490">
        <f t="shared" si="21"/>
        <v>149</v>
      </c>
      <c r="AW25" s="490">
        <f t="shared" si="22"/>
        <v>149</v>
      </c>
      <c r="AX25" s="71"/>
      <c r="AY25" s="72"/>
      <c r="AZ25" s="512"/>
      <c r="BA25" s="535"/>
      <c r="BB25" s="286"/>
      <c r="BC25" s="52">
        <f t="shared" si="23"/>
        <v>0</v>
      </c>
      <c r="BD25" s="51">
        <f t="shared" si="24"/>
        <v>0</v>
      </c>
      <c r="BE25" s="491">
        <f t="shared" si="25"/>
        <v>149</v>
      </c>
      <c r="BF25" s="395"/>
      <c r="BG25" s="217">
        <f t="shared" si="18"/>
        <v>0</v>
      </c>
      <c r="BH25" s="491">
        <f t="shared" si="26"/>
        <v>163.9</v>
      </c>
      <c r="BI25" s="395"/>
      <c r="BJ25" s="51">
        <f t="shared" si="27"/>
        <v>0</v>
      </c>
      <c r="BK25" s="491">
        <f t="shared" si="28"/>
        <v>171.35</v>
      </c>
      <c r="BL25" s="395"/>
      <c r="BM25" s="217">
        <f t="shared" si="29"/>
        <v>0</v>
      </c>
      <c r="BN25" s="491">
        <f t="shared" si="30"/>
        <v>178.79999999999998</v>
      </c>
      <c r="BO25" s="392">
        <f t="shared" si="31"/>
        <v>0</v>
      </c>
      <c r="BP25" s="217">
        <f t="shared" si="32"/>
        <v>0</v>
      </c>
      <c r="BQ25" s="51">
        <f t="shared" si="33"/>
        <v>0</v>
      </c>
      <c r="BR25" s="77">
        <v>2289</v>
      </c>
      <c r="JY25" s="3"/>
      <c r="JZ25" s="3"/>
      <c r="KA25" s="3"/>
      <c r="KB25" s="3"/>
      <c r="KC25" s="3"/>
      <c r="KD25" s="3"/>
      <c r="KE25" s="3"/>
      <c r="KF25" s="3"/>
      <c r="KG25" s="3"/>
    </row>
    <row r="26" spans="1:293" ht="13" customHeight="1" x14ac:dyDescent="0.15">
      <c r="A26" s="51" t="str">
        <f t="shared" ref="A26:A29" si="36">"SQ6"&amp;REPT(0,4-LEN(BR26))&amp;BR26</f>
        <v>SQ62290</v>
      </c>
      <c r="B26" s="271" t="s">
        <v>406</v>
      </c>
      <c r="C26" s="270" t="s">
        <v>809</v>
      </c>
      <c r="D26" s="271" t="s">
        <v>470</v>
      </c>
      <c r="E26" s="446"/>
      <c r="F26" s="55" t="s">
        <v>55</v>
      </c>
      <c r="G26" s="55" t="s">
        <v>83</v>
      </c>
      <c r="H26" s="282" t="s">
        <v>70</v>
      </c>
      <c r="I26" s="578" t="s">
        <v>1054</v>
      </c>
      <c r="J26" s="579" t="s">
        <v>1052</v>
      </c>
      <c r="K26" s="579" t="s">
        <v>1053</v>
      </c>
      <c r="L26" s="578" t="s">
        <v>1055</v>
      </c>
      <c r="M26" s="55">
        <v>1.8596999999999999</v>
      </c>
      <c r="N26" s="217">
        <v>2</v>
      </c>
      <c r="O26" s="217"/>
      <c r="P26" s="217"/>
      <c r="Q26" s="56"/>
      <c r="R26" s="135"/>
      <c r="S26" s="58"/>
      <c r="T26" s="59"/>
      <c r="U26" s="136"/>
      <c r="V26" s="61"/>
      <c r="W26" s="496"/>
      <c r="X26" s="63"/>
      <c r="Y26" s="64"/>
      <c r="Z26" s="65"/>
      <c r="AA26" s="534"/>
      <c r="AB26" s="536"/>
      <c r="AC26" s="304"/>
      <c r="AD26" s="220">
        <f t="shared" si="16"/>
        <v>0</v>
      </c>
      <c r="AE26" s="68">
        <f t="shared" ref="AE26:AE29" si="37">N26*AD26</f>
        <v>0</v>
      </c>
      <c r="AF26" s="69"/>
      <c r="AG26" s="69"/>
      <c r="AH26" s="70"/>
      <c r="AI26" s="159"/>
      <c r="AJ26" s="159"/>
      <c r="AK26" s="159"/>
      <c r="AL26" s="495"/>
      <c r="AM26" s="489"/>
      <c r="AN26" s="69">
        <v>244</v>
      </c>
      <c r="AO26" s="70"/>
      <c r="AP26" s="70"/>
      <c r="AQ26" s="601"/>
      <c r="AR26" s="69">
        <v>199</v>
      </c>
      <c r="AS26" s="69"/>
      <c r="AT26" s="493"/>
      <c r="AU26" s="494"/>
      <c r="AV26" s="490">
        <f t="shared" si="21"/>
        <v>199</v>
      </c>
      <c r="AW26" s="490">
        <f t="shared" si="22"/>
        <v>199</v>
      </c>
      <c r="AX26" s="71"/>
      <c r="AY26" s="72"/>
      <c r="AZ26" s="512"/>
      <c r="BA26" s="535"/>
      <c r="BB26" s="286"/>
      <c r="BC26" s="52">
        <f t="shared" si="23"/>
        <v>0</v>
      </c>
      <c r="BD26" s="51">
        <f t="shared" si="24"/>
        <v>0</v>
      </c>
      <c r="BE26" s="491">
        <f t="shared" si="25"/>
        <v>199</v>
      </c>
      <c r="BF26" s="395"/>
      <c r="BG26" s="217">
        <f t="shared" si="18"/>
        <v>0</v>
      </c>
      <c r="BH26" s="491">
        <f t="shared" si="26"/>
        <v>218.9</v>
      </c>
      <c r="BI26" s="395"/>
      <c r="BJ26" s="51">
        <f t="shared" si="27"/>
        <v>0</v>
      </c>
      <c r="BK26" s="491">
        <f t="shared" si="28"/>
        <v>228.85</v>
      </c>
      <c r="BL26" s="395"/>
      <c r="BM26" s="217">
        <f t="shared" si="29"/>
        <v>0</v>
      </c>
      <c r="BN26" s="491">
        <f t="shared" si="30"/>
        <v>238.79999999999998</v>
      </c>
      <c r="BO26" s="392">
        <f t="shared" si="31"/>
        <v>0</v>
      </c>
      <c r="BP26" s="217">
        <f t="shared" si="32"/>
        <v>0</v>
      </c>
      <c r="BQ26" s="51">
        <f t="shared" si="33"/>
        <v>0</v>
      </c>
      <c r="BR26" s="77">
        <v>2290</v>
      </c>
      <c r="JY26" s="3"/>
      <c r="JZ26" s="3"/>
      <c r="KA26" s="3"/>
      <c r="KB26" s="3"/>
      <c r="KC26" s="3"/>
      <c r="KD26" s="3"/>
      <c r="KE26" s="3"/>
      <c r="KF26" s="3"/>
      <c r="KG26" s="3"/>
    </row>
    <row r="27" spans="1:293" ht="13" customHeight="1" x14ac:dyDescent="0.15">
      <c r="A27" s="51" t="str">
        <f t="shared" si="36"/>
        <v>SQ62291</v>
      </c>
      <c r="B27" s="271" t="s">
        <v>406</v>
      </c>
      <c r="C27" s="270" t="s">
        <v>810</v>
      </c>
      <c r="D27" s="271" t="s">
        <v>470</v>
      </c>
      <c r="E27" s="446"/>
      <c r="F27" s="55" t="s">
        <v>55</v>
      </c>
      <c r="G27" s="55" t="s">
        <v>72</v>
      </c>
      <c r="H27" s="282" t="s">
        <v>70</v>
      </c>
      <c r="I27" s="581" t="s">
        <v>1054</v>
      </c>
      <c r="J27" s="579" t="s">
        <v>1052</v>
      </c>
      <c r="K27" s="579" t="s">
        <v>1053</v>
      </c>
      <c r="L27" s="581" t="s">
        <v>1055</v>
      </c>
      <c r="M27" s="55">
        <v>3.5380175999999999</v>
      </c>
      <c r="N27" s="217">
        <v>4</v>
      </c>
      <c r="O27" s="217"/>
      <c r="P27" s="217"/>
      <c r="Q27" s="56"/>
      <c r="R27" s="135"/>
      <c r="S27" s="58"/>
      <c r="T27" s="59"/>
      <c r="U27" s="136"/>
      <c r="V27" s="61"/>
      <c r="W27" s="496"/>
      <c r="X27" s="63"/>
      <c r="Y27" s="64"/>
      <c r="Z27" s="65"/>
      <c r="AA27" s="534"/>
      <c r="AB27" s="536"/>
      <c r="AC27" s="304"/>
      <c r="AD27" s="220">
        <f t="shared" si="16"/>
        <v>0</v>
      </c>
      <c r="AE27" s="68">
        <f t="shared" si="37"/>
        <v>0</v>
      </c>
      <c r="AF27" s="69"/>
      <c r="AG27" s="69"/>
      <c r="AH27" s="70"/>
      <c r="AI27" s="159"/>
      <c r="AJ27" s="159"/>
      <c r="AK27" s="159"/>
      <c r="AL27" s="495"/>
      <c r="AM27" s="489"/>
      <c r="AN27" s="69">
        <v>444</v>
      </c>
      <c r="AO27" s="70"/>
      <c r="AP27" s="70"/>
      <c r="AQ27" s="601"/>
      <c r="AR27" s="69">
        <v>364</v>
      </c>
      <c r="AS27" s="69"/>
      <c r="AT27" s="493"/>
      <c r="AU27" s="494"/>
      <c r="AV27" s="490">
        <f t="shared" si="21"/>
        <v>364</v>
      </c>
      <c r="AW27" s="490">
        <f t="shared" si="22"/>
        <v>364</v>
      </c>
      <c r="AX27" s="71"/>
      <c r="AY27" s="72"/>
      <c r="AZ27" s="512"/>
      <c r="BA27" s="535"/>
      <c r="BB27" s="286"/>
      <c r="BC27" s="52">
        <f t="shared" si="23"/>
        <v>0</v>
      </c>
      <c r="BD27" s="51">
        <f t="shared" si="24"/>
        <v>0</v>
      </c>
      <c r="BE27" s="491">
        <f t="shared" si="25"/>
        <v>364</v>
      </c>
      <c r="BF27" s="395"/>
      <c r="BG27" s="217">
        <f t="shared" si="18"/>
        <v>0</v>
      </c>
      <c r="BH27" s="491">
        <f t="shared" si="26"/>
        <v>400.40000000000003</v>
      </c>
      <c r="BI27" s="395"/>
      <c r="BJ27" s="51">
        <f t="shared" si="27"/>
        <v>0</v>
      </c>
      <c r="BK27" s="491">
        <f t="shared" si="28"/>
        <v>418.59999999999997</v>
      </c>
      <c r="BL27" s="395"/>
      <c r="BM27" s="217">
        <f t="shared" si="29"/>
        <v>0</v>
      </c>
      <c r="BN27" s="491">
        <f t="shared" si="30"/>
        <v>436.8</v>
      </c>
      <c r="BO27" s="392">
        <f t="shared" si="31"/>
        <v>0</v>
      </c>
      <c r="BP27" s="217">
        <f t="shared" si="32"/>
        <v>0</v>
      </c>
      <c r="BQ27" s="51">
        <f t="shared" si="33"/>
        <v>0</v>
      </c>
      <c r="BR27" s="77">
        <v>2291</v>
      </c>
      <c r="JY27" s="3"/>
      <c r="JZ27" s="3"/>
      <c r="KA27" s="3"/>
      <c r="KB27" s="3"/>
      <c r="KC27" s="3"/>
      <c r="KD27" s="3"/>
      <c r="KE27" s="3"/>
      <c r="KF27" s="3"/>
      <c r="KG27" s="3"/>
    </row>
    <row r="28" spans="1:293" ht="13" customHeight="1" x14ac:dyDescent="0.15">
      <c r="A28" s="51" t="str">
        <f t="shared" ref="A28" si="38">"SQ6"&amp;REPT(0,4-LEN(BR28))&amp;BR28</f>
        <v>SQ62292</v>
      </c>
      <c r="B28" s="271" t="s">
        <v>406</v>
      </c>
      <c r="C28" s="270" t="s">
        <v>811</v>
      </c>
      <c r="D28" s="271" t="s">
        <v>470</v>
      </c>
      <c r="E28" s="446"/>
      <c r="F28" s="55" t="s">
        <v>55</v>
      </c>
      <c r="G28" s="55" t="s">
        <v>72</v>
      </c>
      <c r="H28" s="580" t="s">
        <v>70</v>
      </c>
      <c r="I28" s="583" t="s">
        <v>1054</v>
      </c>
      <c r="J28" s="579" t="s">
        <v>1052</v>
      </c>
      <c r="K28" s="579" t="s">
        <v>1053</v>
      </c>
      <c r="L28" s="583" t="s">
        <v>1055</v>
      </c>
      <c r="M28" s="3">
        <v>3.6514000000000002</v>
      </c>
      <c r="N28" s="217">
        <v>6</v>
      </c>
      <c r="O28" s="217"/>
      <c r="P28" s="217"/>
      <c r="Q28" s="56"/>
      <c r="R28" s="135"/>
      <c r="S28" s="58"/>
      <c r="T28" s="59"/>
      <c r="U28" s="136"/>
      <c r="V28" s="61"/>
      <c r="W28" s="496"/>
      <c r="X28" s="63"/>
      <c r="Y28" s="64"/>
      <c r="Z28" s="65"/>
      <c r="AA28" s="534"/>
      <c r="AB28" s="536"/>
      <c r="AC28" s="304"/>
      <c r="AD28" s="220">
        <f t="shared" si="16"/>
        <v>0</v>
      </c>
      <c r="AE28" s="68">
        <f t="shared" ref="AE28" si="39">N28*AD28</f>
        <v>0</v>
      </c>
      <c r="AF28" s="69"/>
      <c r="AG28" s="69"/>
      <c r="AH28" s="70"/>
      <c r="AI28" s="159"/>
      <c r="AJ28" s="159"/>
      <c r="AK28" s="159"/>
      <c r="AL28" s="495"/>
      <c r="AM28" s="489"/>
      <c r="AN28" s="69">
        <v>419</v>
      </c>
      <c r="AO28" s="70"/>
      <c r="AP28" s="70"/>
      <c r="AQ28" s="601"/>
      <c r="AR28" s="69">
        <v>344</v>
      </c>
      <c r="AS28" s="69"/>
      <c r="AT28" s="493"/>
      <c r="AU28" s="494"/>
      <c r="AV28" s="490">
        <f t="shared" si="21"/>
        <v>344</v>
      </c>
      <c r="AW28" s="490">
        <f t="shared" si="22"/>
        <v>344</v>
      </c>
      <c r="AX28" s="71"/>
      <c r="AY28" s="72"/>
      <c r="AZ28" s="512"/>
      <c r="BA28" s="535"/>
      <c r="BB28" s="286"/>
      <c r="BC28" s="52">
        <f t="shared" si="23"/>
        <v>0</v>
      </c>
      <c r="BD28" s="51">
        <f t="shared" si="24"/>
        <v>0</v>
      </c>
      <c r="BE28" s="491">
        <f t="shared" si="25"/>
        <v>344</v>
      </c>
      <c r="BF28" s="395"/>
      <c r="BG28" s="217">
        <f t="shared" si="18"/>
        <v>0</v>
      </c>
      <c r="BH28" s="491">
        <f t="shared" si="26"/>
        <v>378.40000000000003</v>
      </c>
      <c r="BI28" s="395"/>
      <c r="BJ28" s="51">
        <f t="shared" si="27"/>
        <v>0</v>
      </c>
      <c r="BK28" s="491">
        <f t="shared" si="28"/>
        <v>395.59999999999997</v>
      </c>
      <c r="BL28" s="395"/>
      <c r="BM28" s="217">
        <f t="shared" si="29"/>
        <v>0</v>
      </c>
      <c r="BN28" s="491">
        <f t="shared" si="30"/>
        <v>412.8</v>
      </c>
      <c r="BO28" s="392">
        <f t="shared" si="31"/>
        <v>0</v>
      </c>
      <c r="BP28" s="217">
        <f t="shared" si="32"/>
        <v>0</v>
      </c>
      <c r="BQ28" s="51">
        <f t="shared" si="33"/>
        <v>0</v>
      </c>
      <c r="BR28" s="77">
        <v>2292</v>
      </c>
      <c r="JY28" s="3"/>
      <c r="JZ28" s="3"/>
      <c r="KA28" s="3"/>
      <c r="KB28" s="3"/>
      <c r="KC28" s="3"/>
      <c r="KD28" s="3"/>
      <c r="KE28" s="3"/>
      <c r="KF28" s="3"/>
      <c r="KG28" s="3"/>
    </row>
    <row r="29" spans="1:293" ht="13" customHeight="1" x14ac:dyDescent="0.15">
      <c r="A29" s="51" t="str">
        <f t="shared" si="36"/>
        <v>SQ62293</v>
      </c>
      <c r="B29" s="271" t="s">
        <v>406</v>
      </c>
      <c r="C29" s="270" t="s">
        <v>812</v>
      </c>
      <c r="D29" s="271" t="s">
        <v>470</v>
      </c>
      <c r="E29" s="446"/>
      <c r="F29" s="55" t="s">
        <v>55</v>
      </c>
      <c r="G29" s="55" t="s">
        <v>72</v>
      </c>
      <c r="H29" s="282" t="s">
        <v>70</v>
      </c>
      <c r="I29" s="582" t="s">
        <v>1054</v>
      </c>
      <c r="J29" s="579" t="s">
        <v>1052</v>
      </c>
      <c r="K29" s="579" t="s">
        <v>1053</v>
      </c>
      <c r="L29" s="582" t="s">
        <v>1055</v>
      </c>
      <c r="M29" s="55">
        <v>2.6989000000000001</v>
      </c>
      <c r="N29" s="217">
        <v>4</v>
      </c>
      <c r="O29" s="217"/>
      <c r="P29" s="217"/>
      <c r="Q29" s="56"/>
      <c r="R29" s="135"/>
      <c r="S29" s="58"/>
      <c r="T29" s="59"/>
      <c r="U29" s="136"/>
      <c r="V29" s="61"/>
      <c r="W29" s="496"/>
      <c r="X29" s="63"/>
      <c r="Y29" s="64"/>
      <c r="Z29" s="65"/>
      <c r="AA29" s="534"/>
      <c r="AB29" s="536"/>
      <c r="AC29" s="304"/>
      <c r="AD29" s="220">
        <f t="shared" si="16"/>
        <v>0</v>
      </c>
      <c r="AE29" s="68">
        <f t="shared" si="37"/>
        <v>0</v>
      </c>
      <c r="AF29" s="69"/>
      <c r="AG29" s="69"/>
      <c r="AH29" s="70"/>
      <c r="AI29" s="159"/>
      <c r="AJ29" s="159"/>
      <c r="AK29" s="159"/>
      <c r="AL29" s="495"/>
      <c r="AM29" s="489"/>
      <c r="AN29" s="69">
        <v>344</v>
      </c>
      <c r="AO29" s="70"/>
      <c r="AP29" s="70"/>
      <c r="AQ29" s="601"/>
      <c r="AR29" s="69">
        <v>279</v>
      </c>
      <c r="AS29" s="69"/>
      <c r="AT29" s="493"/>
      <c r="AU29" s="494"/>
      <c r="AV29" s="490">
        <f t="shared" si="21"/>
        <v>279</v>
      </c>
      <c r="AW29" s="490">
        <f t="shared" si="22"/>
        <v>279</v>
      </c>
      <c r="AX29" s="71"/>
      <c r="AY29" s="72"/>
      <c r="AZ29" s="512"/>
      <c r="BA29" s="535"/>
      <c r="BB29" s="286"/>
      <c r="BC29" s="52">
        <f t="shared" si="23"/>
        <v>0</v>
      </c>
      <c r="BD29" s="51">
        <f t="shared" si="24"/>
        <v>0</v>
      </c>
      <c r="BE29" s="491">
        <f t="shared" si="25"/>
        <v>279</v>
      </c>
      <c r="BF29" s="395"/>
      <c r="BG29" s="217">
        <f t="shared" si="18"/>
        <v>0</v>
      </c>
      <c r="BH29" s="491">
        <f t="shared" si="26"/>
        <v>306.90000000000003</v>
      </c>
      <c r="BI29" s="395"/>
      <c r="BJ29" s="51">
        <f t="shared" si="27"/>
        <v>0</v>
      </c>
      <c r="BK29" s="491">
        <f t="shared" si="28"/>
        <v>320.84999999999997</v>
      </c>
      <c r="BL29" s="395"/>
      <c r="BM29" s="217">
        <f t="shared" si="29"/>
        <v>0</v>
      </c>
      <c r="BN29" s="491">
        <f t="shared" si="30"/>
        <v>334.8</v>
      </c>
      <c r="BO29" s="392">
        <f t="shared" si="31"/>
        <v>0</v>
      </c>
      <c r="BP29" s="217">
        <f t="shared" si="32"/>
        <v>0</v>
      </c>
      <c r="BQ29" s="51">
        <f t="shared" si="33"/>
        <v>0</v>
      </c>
      <c r="BR29" s="77">
        <v>2293</v>
      </c>
      <c r="JY29" s="3"/>
      <c r="JZ29" s="3"/>
      <c r="KA29" s="3"/>
      <c r="KB29" s="3"/>
      <c r="KC29" s="3"/>
      <c r="KD29" s="3"/>
      <c r="KE29" s="3"/>
      <c r="KF29" s="3"/>
      <c r="KG29" s="3"/>
    </row>
    <row r="30" spans="1:293" ht="13" customHeight="1" x14ac:dyDescent="0.15">
      <c r="A30" s="51" t="str">
        <f t="shared" ref="A30:A33" si="40">"SQ6"&amp;REPT(0,4-LEN(BR30))&amp;BR30</f>
        <v>SQ62294</v>
      </c>
      <c r="B30" s="271" t="s">
        <v>406</v>
      </c>
      <c r="C30" s="270" t="s">
        <v>813</v>
      </c>
      <c r="D30" s="271" t="s">
        <v>470</v>
      </c>
      <c r="E30" s="446"/>
      <c r="F30" s="55" t="s">
        <v>55</v>
      </c>
      <c r="G30" s="55" t="s">
        <v>83</v>
      </c>
      <c r="H30" s="282" t="s">
        <v>70</v>
      </c>
      <c r="I30" s="578" t="s">
        <v>1054</v>
      </c>
      <c r="J30" s="579" t="s">
        <v>1052</v>
      </c>
      <c r="K30" s="579" t="s">
        <v>1053</v>
      </c>
      <c r="L30" s="578" t="s">
        <v>1055</v>
      </c>
      <c r="M30" s="55">
        <v>2.1999</v>
      </c>
      <c r="N30" s="217">
        <v>2</v>
      </c>
      <c r="O30" s="217"/>
      <c r="P30" s="217"/>
      <c r="Q30" s="56"/>
      <c r="R30" s="135"/>
      <c r="S30" s="58"/>
      <c r="T30" s="59"/>
      <c r="U30" s="136"/>
      <c r="V30" s="61"/>
      <c r="W30" s="496"/>
      <c r="X30" s="63"/>
      <c r="Y30" s="64"/>
      <c r="Z30" s="65"/>
      <c r="AA30" s="534"/>
      <c r="AB30" s="536"/>
      <c r="AC30" s="304"/>
      <c r="AD30" s="220">
        <f t="shared" si="16"/>
        <v>0</v>
      </c>
      <c r="AE30" s="68">
        <f t="shared" ref="AE30:AE33" si="41">N30*AD30</f>
        <v>0</v>
      </c>
      <c r="AF30" s="69"/>
      <c r="AG30" s="69"/>
      <c r="AH30" s="70"/>
      <c r="AI30" s="159"/>
      <c r="AJ30" s="159"/>
      <c r="AK30" s="159"/>
      <c r="AL30" s="495"/>
      <c r="AM30" s="489"/>
      <c r="AN30" s="69">
        <v>274</v>
      </c>
      <c r="AO30" s="70"/>
      <c r="AP30" s="70"/>
      <c r="AQ30" s="601"/>
      <c r="AR30" s="69">
        <v>224</v>
      </c>
      <c r="AS30" s="69"/>
      <c r="AT30" s="493"/>
      <c r="AU30" s="494"/>
      <c r="AV30" s="490">
        <f t="shared" si="21"/>
        <v>224</v>
      </c>
      <c r="AW30" s="490">
        <f t="shared" si="22"/>
        <v>224</v>
      </c>
      <c r="AX30" s="71"/>
      <c r="AY30" s="72"/>
      <c r="AZ30" s="512"/>
      <c r="BA30" s="535"/>
      <c r="BB30" s="286"/>
      <c r="BC30" s="52">
        <f t="shared" si="23"/>
        <v>0</v>
      </c>
      <c r="BD30" s="51">
        <f t="shared" si="24"/>
        <v>0</v>
      </c>
      <c r="BE30" s="491">
        <f t="shared" si="25"/>
        <v>224</v>
      </c>
      <c r="BF30" s="395"/>
      <c r="BG30" s="217">
        <f t="shared" si="18"/>
        <v>0</v>
      </c>
      <c r="BH30" s="491">
        <f t="shared" si="26"/>
        <v>246.40000000000003</v>
      </c>
      <c r="BI30" s="395"/>
      <c r="BJ30" s="51">
        <f t="shared" si="27"/>
        <v>0</v>
      </c>
      <c r="BK30" s="491">
        <f t="shared" si="28"/>
        <v>257.59999999999997</v>
      </c>
      <c r="BL30" s="395"/>
      <c r="BM30" s="217">
        <f t="shared" si="29"/>
        <v>0</v>
      </c>
      <c r="BN30" s="491">
        <f t="shared" si="30"/>
        <v>268.8</v>
      </c>
      <c r="BO30" s="392">
        <f t="shared" si="31"/>
        <v>0</v>
      </c>
      <c r="BP30" s="217">
        <f t="shared" si="32"/>
        <v>0</v>
      </c>
      <c r="BQ30" s="51">
        <f t="shared" si="33"/>
        <v>0</v>
      </c>
      <c r="BR30" s="77">
        <v>2294</v>
      </c>
      <c r="JY30" s="3"/>
      <c r="JZ30" s="3"/>
      <c r="KA30" s="3"/>
      <c r="KB30" s="3"/>
      <c r="KC30" s="3"/>
      <c r="KD30" s="3"/>
      <c r="KE30" s="3"/>
      <c r="KF30" s="3"/>
      <c r="KG30" s="3"/>
    </row>
    <row r="31" spans="1:293" ht="13" customHeight="1" x14ac:dyDescent="0.15">
      <c r="A31" s="51" t="str">
        <f t="shared" si="40"/>
        <v>SQ62295</v>
      </c>
      <c r="B31" s="271" t="s">
        <v>406</v>
      </c>
      <c r="C31" s="270" t="s">
        <v>814</v>
      </c>
      <c r="D31" s="271" t="s">
        <v>470</v>
      </c>
      <c r="E31" s="446"/>
      <c r="F31" s="55" t="s">
        <v>55</v>
      </c>
      <c r="G31" s="55" t="s">
        <v>83</v>
      </c>
      <c r="H31" s="282" t="s">
        <v>70</v>
      </c>
      <c r="I31" s="578" t="s">
        <v>1054</v>
      </c>
      <c r="J31" s="579" t="s">
        <v>1052</v>
      </c>
      <c r="K31" s="579" t="s">
        <v>1053</v>
      </c>
      <c r="L31" s="578" t="s">
        <v>1055</v>
      </c>
      <c r="M31" s="55">
        <v>1.8824068</v>
      </c>
      <c r="N31" s="217">
        <v>2</v>
      </c>
      <c r="O31" s="217"/>
      <c r="P31" s="217"/>
      <c r="Q31" s="56"/>
      <c r="R31" s="135"/>
      <c r="S31" s="58"/>
      <c r="T31" s="59"/>
      <c r="U31" s="136"/>
      <c r="V31" s="61"/>
      <c r="W31" s="496"/>
      <c r="X31" s="63"/>
      <c r="Y31" s="64"/>
      <c r="Z31" s="65"/>
      <c r="AA31" s="534"/>
      <c r="AB31" s="536"/>
      <c r="AC31" s="304"/>
      <c r="AD31" s="220">
        <f t="shared" si="16"/>
        <v>0</v>
      </c>
      <c r="AE31" s="68">
        <f t="shared" si="41"/>
        <v>0</v>
      </c>
      <c r="AF31" s="69"/>
      <c r="AG31" s="69"/>
      <c r="AH31" s="70"/>
      <c r="AI31" s="159"/>
      <c r="AJ31" s="159"/>
      <c r="AK31" s="159"/>
      <c r="AL31" s="495"/>
      <c r="AM31" s="489"/>
      <c r="AN31" s="69">
        <v>249</v>
      </c>
      <c r="AO31" s="70"/>
      <c r="AP31" s="70"/>
      <c r="AQ31" s="601"/>
      <c r="AR31" s="69">
        <v>204</v>
      </c>
      <c r="AS31" s="69"/>
      <c r="AT31" s="493"/>
      <c r="AU31" s="494"/>
      <c r="AV31" s="490">
        <f t="shared" si="21"/>
        <v>204</v>
      </c>
      <c r="AW31" s="490">
        <f t="shared" si="22"/>
        <v>204</v>
      </c>
      <c r="AX31" s="71"/>
      <c r="AY31" s="72"/>
      <c r="AZ31" s="512"/>
      <c r="BA31" s="535"/>
      <c r="BB31" s="286"/>
      <c r="BC31" s="52">
        <f t="shared" si="23"/>
        <v>0</v>
      </c>
      <c r="BD31" s="51">
        <f t="shared" si="24"/>
        <v>0</v>
      </c>
      <c r="BE31" s="491">
        <f t="shared" si="25"/>
        <v>204</v>
      </c>
      <c r="BF31" s="395"/>
      <c r="BG31" s="217">
        <f t="shared" si="18"/>
        <v>0</v>
      </c>
      <c r="BH31" s="491">
        <f t="shared" si="26"/>
        <v>224.4</v>
      </c>
      <c r="BI31" s="395"/>
      <c r="BJ31" s="51">
        <f t="shared" si="27"/>
        <v>0</v>
      </c>
      <c r="BK31" s="491">
        <f t="shared" si="28"/>
        <v>234.6</v>
      </c>
      <c r="BL31" s="395"/>
      <c r="BM31" s="217">
        <f t="shared" si="29"/>
        <v>0</v>
      </c>
      <c r="BN31" s="491">
        <f t="shared" si="30"/>
        <v>244.79999999999998</v>
      </c>
      <c r="BO31" s="392">
        <f t="shared" si="31"/>
        <v>0</v>
      </c>
      <c r="BP31" s="217">
        <f t="shared" si="32"/>
        <v>0</v>
      </c>
      <c r="BQ31" s="51">
        <f t="shared" si="33"/>
        <v>0</v>
      </c>
      <c r="BR31" s="77">
        <v>2295</v>
      </c>
      <c r="JY31" s="3"/>
      <c r="JZ31" s="3"/>
      <c r="KA31" s="3"/>
      <c r="KB31" s="3"/>
      <c r="KC31" s="3"/>
      <c r="KD31" s="3"/>
      <c r="KE31" s="3"/>
      <c r="KF31" s="3"/>
      <c r="KG31" s="3"/>
    </row>
    <row r="32" spans="1:293" ht="13" customHeight="1" x14ac:dyDescent="0.15">
      <c r="A32" s="51" t="str">
        <f t="shared" si="40"/>
        <v>SQ62296</v>
      </c>
      <c r="B32" s="271" t="s">
        <v>406</v>
      </c>
      <c r="C32" s="270" t="s">
        <v>815</v>
      </c>
      <c r="D32" s="271" t="s">
        <v>470</v>
      </c>
      <c r="E32" s="446"/>
      <c r="F32" s="55" t="s">
        <v>54</v>
      </c>
      <c r="G32" s="55" t="s">
        <v>95</v>
      </c>
      <c r="H32" s="282" t="s">
        <v>70</v>
      </c>
      <c r="I32" s="578" t="s">
        <v>1054</v>
      </c>
      <c r="J32" s="579" t="s">
        <v>1052</v>
      </c>
      <c r="K32" s="579" t="s">
        <v>1053</v>
      </c>
      <c r="L32" s="578" t="s">
        <v>1055</v>
      </c>
      <c r="M32" s="55">
        <v>1.6329</v>
      </c>
      <c r="N32" s="217">
        <v>1</v>
      </c>
      <c r="O32" s="217"/>
      <c r="P32" s="217"/>
      <c r="Q32" s="56"/>
      <c r="R32" s="135"/>
      <c r="S32" s="58"/>
      <c r="T32" s="59"/>
      <c r="U32" s="136"/>
      <c r="V32" s="61"/>
      <c r="W32" s="496"/>
      <c r="X32" s="63"/>
      <c r="Y32" s="64"/>
      <c r="Z32" s="65"/>
      <c r="AA32" s="534"/>
      <c r="AB32" s="536"/>
      <c r="AC32" s="304"/>
      <c r="AD32" s="220">
        <f t="shared" si="16"/>
        <v>0</v>
      </c>
      <c r="AE32" s="68">
        <f t="shared" si="41"/>
        <v>0</v>
      </c>
      <c r="AF32" s="69"/>
      <c r="AG32" s="69"/>
      <c r="AH32" s="70"/>
      <c r="AI32" s="159"/>
      <c r="AJ32" s="159"/>
      <c r="AK32" s="159"/>
      <c r="AL32" s="495"/>
      <c r="AM32" s="489"/>
      <c r="AN32" s="69">
        <v>214</v>
      </c>
      <c r="AO32" s="70"/>
      <c r="AP32" s="70"/>
      <c r="AQ32" s="601"/>
      <c r="AR32" s="69">
        <v>174</v>
      </c>
      <c r="AS32" s="69"/>
      <c r="AT32" s="493"/>
      <c r="AU32" s="494"/>
      <c r="AV32" s="490">
        <f t="shared" si="21"/>
        <v>174</v>
      </c>
      <c r="AW32" s="490">
        <f t="shared" si="22"/>
        <v>174</v>
      </c>
      <c r="AX32" s="71"/>
      <c r="AY32" s="72"/>
      <c r="AZ32" s="512"/>
      <c r="BA32" s="535"/>
      <c r="BB32" s="286"/>
      <c r="BC32" s="52">
        <f t="shared" si="23"/>
        <v>0</v>
      </c>
      <c r="BD32" s="51">
        <f t="shared" si="24"/>
        <v>0</v>
      </c>
      <c r="BE32" s="491">
        <f t="shared" si="25"/>
        <v>174</v>
      </c>
      <c r="BF32" s="395"/>
      <c r="BG32" s="217">
        <f t="shared" si="18"/>
        <v>0</v>
      </c>
      <c r="BH32" s="491">
        <f t="shared" si="26"/>
        <v>191.4</v>
      </c>
      <c r="BI32" s="395"/>
      <c r="BJ32" s="51">
        <f t="shared" si="27"/>
        <v>0</v>
      </c>
      <c r="BK32" s="491">
        <f t="shared" si="28"/>
        <v>200.1</v>
      </c>
      <c r="BL32" s="395"/>
      <c r="BM32" s="217">
        <f t="shared" si="29"/>
        <v>0</v>
      </c>
      <c r="BN32" s="491">
        <f t="shared" si="30"/>
        <v>208.79999999999998</v>
      </c>
      <c r="BO32" s="392">
        <f t="shared" si="31"/>
        <v>0</v>
      </c>
      <c r="BP32" s="217">
        <f t="shared" si="32"/>
        <v>0</v>
      </c>
      <c r="BQ32" s="51">
        <f t="shared" si="33"/>
        <v>0</v>
      </c>
      <c r="BR32" s="77">
        <v>2296</v>
      </c>
      <c r="JY32" s="3"/>
      <c r="JZ32" s="3"/>
      <c r="KA32" s="3"/>
      <c r="KB32" s="3"/>
      <c r="KC32" s="3"/>
      <c r="KD32" s="3"/>
      <c r="KE32" s="3"/>
      <c r="KF32" s="3"/>
      <c r="KG32" s="3"/>
    </row>
    <row r="33" spans="1:293" ht="13" customHeight="1" x14ac:dyDescent="0.15">
      <c r="A33" s="51" t="str">
        <f t="shared" si="40"/>
        <v>SQ62297</v>
      </c>
      <c r="B33" s="271" t="s">
        <v>406</v>
      </c>
      <c r="C33" s="270" t="s">
        <v>816</v>
      </c>
      <c r="D33" s="271" t="s">
        <v>470</v>
      </c>
      <c r="E33" s="446"/>
      <c r="F33" s="55" t="s">
        <v>54</v>
      </c>
      <c r="G33" s="55" t="s">
        <v>95</v>
      </c>
      <c r="H33" s="282" t="s">
        <v>70</v>
      </c>
      <c r="I33" s="578" t="s">
        <v>1054</v>
      </c>
      <c r="J33" s="579" t="s">
        <v>1052</v>
      </c>
      <c r="K33" s="579" t="s">
        <v>1053</v>
      </c>
      <c r="L33" s="578" t="s">
        <v>1055</v>
      </c>
      <c r="M33" s="55">
        <v>1.6556</v>
      </c>
      <c r="N33" s="217">
        <v>1</v>
      </c>
      <c r="O33" s="217"/>
      <c r="P33" s="217"/>
      <c r="Q33" s="56"/>
      <c r="R33" s="135"/>
      <c r="S33" s="58"/>
      <c r="T33" s="59"/>
      <c r="U33" s="136"/>
      <c r="V33" s="61"/>
      <c r="W33" s="496"/>
      <c r="X33" s="63"/>
      <c r="Y33" s="64"/>
      <c r="Z33" s="65"/>
      <c r="AA33" s="534"/>
      <c r="AB33" s="536"/>
      <c r="AC33" s="304"/>
      <c r="AD33" s="220">
        <f t="shared" si="16"/>
        <v>0</v>
      </c>
      <c r="AE33" s="68">
        <f t="shared" si="41"/>
        <v>0</v>
      </c>
      <c r="AF33" s="69"/>
      <c r="AG33" s="69"/>
      <c r="AH33" s="70"/>
      <c r="AI33" s="159"/>
      <c r="AJ33" s="159"/>
      <c r="AK33" s="159"/>
      <c r="AL33" s="495"/>
      <c r="AM33" s="489"/>
      <c r="AN33" s="69">
        <v>214</v>
      </c>
      <c r="AO33" s="70"/>
      <c r="AP33" s="70"/>
      <c r="AQ33" s="601"/>
      <c r="AR33" s="69">
        <v>174</v>
      </c>
      <c r="AS33" s="69"/>
      <c r="AT33" s="493"/>
      <c r="AU33" s="494"/>
      <c r="AV33" s="490">
        <f t="shared" si="21"/>
        <v>174</v>
      </c>
      <c r="AW33" s="490">
        <f t="shared" si="22"/>
        <v>174</v>
      </c>
      <c r="AX33" s="71"/>
      <c r="AY33" s="72"/>
      <c r="AZ33" s="512"/>
      <c r="BA33" s="535"/>
      <c r="BB33" s="286"/>
      <c r="BC33" s="52">
        <f t="shared" si="23"/>
        <v>0</v>
      </c>
      <c r="BD33" s="51">
        <f t="shared" si="24"/>
        <v>0</v>
      </c>
      <c r="BE33" s="491">
        <f t="shared" si="25"/>
        <v>174</v>
      </c>
      <c r="BF33" s="395"/>
      <c r="BG33" s="217">
        <f t="shared" si="18"/>
        <v>0</v>
      </c>
      <c r="BH33" s="491">
        <f t="shared" si="26"/>
        <v>191.4</v>
      </c>
      <c r="BI33" s="395"/>
      <c r="BJ33" s="51">
        <f t="shared" si="27"/>
        <v>0</v>
      </c>
      <c r="BK33" s="491">
        <f t="shared" si="28"/>
        <v>200.1</v>
      </c>
      <c r="BL33" s="395"/>
      <c r="BM33" s="217">
        <f t="shared" si="29"/>
        <v>0</v>
      </c>
      <c r="BN33" s="491">
        <f t="shared" si="30"/>
        <v>208.79999999999998</v>
      </c>
      <c r="BO33" s="392">
        <f t="shared" si="31"/>
        <v>0</v>
      </c>
      <c r="BP33" s="217">
        <f t="shared" si="32"/>
        <v>0</v>
      </c>
      <c r="BQ33" s="51">
        <f t="shared" si="33"/>
        <v>0</v>
      </c>
      <c r="BR33" s="77">
        <v>2297</v>
      </c>
      <c r="JY33" s="3"/>
      <c r="JZ33" s="3"/>
      <c r="KA33" s="3"/>
      <c r="KB33" s="3"/>
      <c r="KC33" s="3"/>
      <c r="KD33" s="3"/>
      <c r="KE33" s="3"/>
      <c r="KF33" s="3"/>
      <c r="KG33" s="3"/>
    </row>
    <row r="34" spans="1:293" ht="13" customHeight="1" x14ac:dyDescent="0.15">
      <c r="A34" s="51" t="str">
        <f t="shared" si="19"/>
        <v>SQ62298</v>
      </c>
      <c r="B34" s="271" t="s">
        <v>406</v>
      </c>
      <c r="C34" s="270" t="s">
        <v>817</v>
      </c>
      <c r="D34" s="271" t="s">
        <v>470</v>
      </c>
      <c r="E34" s="446"/>
      <c r="F34" s="55" t="s">
        <v>54</v>
      </c>
      <c r="G34" s="55" t="s">
        <v>72</v>
      </c>
      <c r="H34" s="282" t="s">
        <v>70</v>
      </c>
      <c r="I34" s="578" t="s">
        <v>1054</v>
      </c>
      <c r="J34" s="579" t="s">
        <v>1052</v>
      </c>
      <c r="K34" s="579" t="s">
        <v>1053</v>
      </c>
      <c r="L34" s="578" t="s">
        <v>1055</v>
      </c>
      <c r="M34" s="55">
        <v>2.5400999999999998</v>
      </c>
      <c r="N34" s="217">
        <v>2</v>
      </c>
      <c r="O34" s="217"/>
      <c r="P34" s="217"/>
      <c r="Q34" s="56"/>
      <c r="R34" s="135"/>
      <c r="S34" s="58"/>
      <c r="T34" s="59"/>
      <c r="U34" s="136"/>
      <c r="V34" s="61"/>
      <c r="W34" s="496"/>
      <c r="X34" s="63"/>
      <c r="Y34" s="64"/>
      <c r="Z34" s="65"/>
      <c r="AA34" s="534"/>
      <c r="AB34" s="536"/>
      <c r="AC34" s="304"/>
      <c r="AD34" s="220">
        <f t="shared" si="16"/>
        <v>0</v>
      </c>
      <c r="AE34" s="68">
        <f t="shared" si="20"/>
        <v>0</v>
      </c>
      <c r="AF34" s="69"/>
      <c r="AG34" s="69"/>
      <c r="AH34" s="70"/>
      <c r="AI34" s="159"/>
      <c r="AJ34" s="159"/>
      <c r="AK34" s="159"/>
      <c r="AL34" s="495"/>
      <c r="AM34" s="489"/>
      <c r="AN34" s="69">
        <v>319</v>
      </c>
      <c r="AO34" s="70"/>
      <c r="AP34" s="70"/>
      <c r="AQ34" s="601"/>
      <c r="AR34" s="69">
        <v>259</v>
      </c>
      <c r="AS34" s="69"/>
      <c r="AT34" s="493"/>
      <c r="AU34" s="494"/>
      <c r="AV34" s="490">
        <f t="shared" si="21"/>
        <v>259</v>
      </c>
      <c r="AW34" s="490">
        <f t="shared" si="22"/>
        <v>259</v>
      </c>
      <c r="AX34" s="71"/>
      <c r="AY34" s="72"/>
      <c r="AZ34" s="512"/>
      <c r="BA34" s="535"/>
      <c r="BB34" s="286"/>
      <c r="BC34" s="52">
        <f t="shared" si="23"/>
        <v>0</v>
      </c>
      <c r="BD34" s="51">
        <f t="shared" si="24"/>
        <v>0</v>
      </c>
      <c r="BE34" s="491">
        <f t="shared" si="25"/>
        <v>259</v>
      </c>
      <c r="BF34" s="395"/>
      <c r="BG34" s="217">
        <f t="shared" si="18"/>
        <v>0</v>
      </c>
      <c r="BH34" s="491">
        <f t="shared" si="26"/>
        <v>284.90000000000003</v>
      </c>
      <c r="BI34" s="395"/>
      <c r="BJ34" s="51">
        <f t="shared" si="27"/>
        <v>0</v>
      </c>
      <c r="BK34" s="491">
        <f t="shared" si="28"/>
        <v>297.84999999999997</v>
      </c>
      <c r="BL34" s="395"/>
      <c r="BM34" s="217">
        <f t="shared" si="29"/>
        <v>0</v>
      </c>
      <c r="BN34" s="491">
        <f t="shared" si="30"/>
        <v>310.8</v>
      </c>
      <c r="BO34" s="392">
        <f t="shared" si="31"/>
        <v>0</v>
      </c>
      <c r="BP34" s="217">
        <f t="shared" si="32"/>
        <v>0</v>
      </c>
      <c r="BQ34" s="51">
        <f t="shared" si="33"/>
        <v>0</v>
      </c>
      <c r="BR34" s="77">
        <v>2298</v>
      </c>
      <c r="JY34" s="3"/>
      <c r="JZ34" s="3"/>
      <c r="KA34" s="3"/>
      <c r="KB34" s="3"/>
      <c r="KC34" s="3"/>
      <c r="KD34" s="3"/>
      <c r="KE34" s="3"/>
      <c r="KF34" s="3"/>
      <c r="KG34" s="3"/>
    </row>
    <row r="35" spans="1:293" ht="13" customHeight="1" x14ac:dyDescent="0.15">
      <c r="A35" s="51" t="str">
        <f t="shared" ref="A35:A37" si="42">"SQ6"&amp;REPT(0,4-LEN(BR35))&amp;BR35</f>
        <v>SQ62299</v>
      </c>
      <c r="B35" s="271" t="s">
        <v>406</v>
      </c>
      <c r="C35" s="270" t="s">
        <v>818</v>
      </c>
      <c r="D35" s="271" t="s">
        <v>470</v>
      </c>
      <c r="E35" s="446"/>
      <c r="F35" s="55" t="s">
        <v>54</v>
      </c>
      <c r="G35" s="55" t="s">
        <v>83</v>
      </c>
      <c r="H35" s="282" t="s">
        <v>70</v>
      </c>
      <c r="I35" s="578" t="s">
        <v>1054</v>
      </c>
      <c r="J35" s="579" t="s">
        <v>1052</v>
      </c>
      <c r="K35" s="579" t="s">
        <v>1053</v>
      </c>
      <c r="L35" s="578" t="s">
        <v>1055</v>
      </c>
      <c r="M35" s="55">
        <v>2.2452000000000001</v>
      </c>
      <c r="N35" s="217">
        <v>2</v>
      </c>
      <c r="O35" s="217"/>
      <c r="P35" s="217"/>
      <c r="Q35" s="56"/>
      <c r="R35" s="135"/>
      <c r="S35" s="58"/>
      <c r="T35" s="59"/>
      <c r="U35" s="136"/>
      <c r="V35" s="61"/>
      <c r="W35" s="496"/>
      <c r="X35" s="63"/>
      <c r="Y35" s="64"/>
      <c r="Z35" s="65"/>
      <c r="AA35" s="534"/>
      <c r="AB35" s="536"/>
      <c r="AC35" s="304"/>
      <c r="AD35" s="220">
        <f t="shared" si="16"/>
        <v>0</v>
      </c>
      <c r="AE35" s="68">
        <f t="shared" ref="AE35:AE37" si="43">N35*AD35</f>
        <v>0</v>
      </c>
      <c r="AF35" s="69"/>
      <c r="AG35" s="69"/>
      <c r="AH35" s="70"/>
      <c r="AI35" s="159"/>
      <c r="AJ35" s="159"/>
      <c r="AK35" s="159"/>
      <c r="AL35" s="495"/>
      <c r="AM35" s="489"/>
      <c r="AN35" s="69">
        <v>294</v>
      </c>
      <c r="AO35" s="70"/>
      <c r="AP35" s="70"/>
      <c r="AQ35" s="601"/>
      <c r="AR35" s="69">
        <v>239</v>
      </c>
      <c r="AS35" s="69"/>
      <c r="AT35" s="493"/>
      <c r="AU35" s="494"/>
      <c r="AV35" s="490">
        <f t="shared" si="21"/>
        <v>239</v>
      </c>
      <c r="AW35" s="490">
        <f t="shared" si="22"/>
        <v>239</v>
      </c>
      <c r="AX35" s="71"/>
      <c r="AY35" s="72"/>
      <c r="AZ35" s="512"/>
      <c r="BA35" s="535"/>
      <c r="BB35" s="286"/>
      <c r="BC35" s="52">
        <f t="shared" si="23"/>
        <v>0</v>
      </c>
      <c r="BD35" s="51">
        <f t="shared" si="24"/>
        <v>0</v>
      </c>
      <c r="BE35" s="491">
        <f t="shared" si="25"/>
        <v>239</v>
      </c>
      <c r="BF35" s="395"/>
      <c r="BG35" s="217">
        <f t="shared" si="18"/>
        <v>0</v>
      </c>
      <c r="BH35" s="491">
        <f t="shared" si="26"/>
        <v>262.90000000000003</v>
      </c>
      <c r="BI35" s="395"/>
      <c r="BJ35" s="51">
        <f t="shared" si="27"/>
        <v>0</v>
      </c>
      <c r="BK35" s="491">
        <f t="shared" si="28"/>
        <v>274.84999999999997</v>
      </c>
      <c r="BL35" s="395"/>
      <c r="BM35" s="217">
        <f t="shared" si="29"/>
        <v>0</v>
      </c>
      <c r="BN35" s="491">
        <f t="shared" si="30"/>
        <v>286.8</v>
      </c>
      <c r="BO35" s="392">
        <f t="shared" si="31"/>
        <v>0</v>
      </c>
      <c r="BP35" s="217">
        <f t="shared" si="32"/>
        <v>0</v>
      </c>
      <c r="BQ35" s="51">
        <f t="shared" si="33"/>
        <v>0</v>
      </c>
      <c r="BR35" s="77">
        <v>2299</v>
      </c>
      <c r="JY35" s="3"/>
      <c r="JZ35" s="3"/>
      <c r="KA35" s="3"/>
      <c r="KB35" s="3"/>
      <c r="KC35" s="3"/>
      <c r="KD35" s="3"/>
      <c r="KE35" s="3"/>
      <c r="KF35" s="3"/>
      <c r="KG35" s="3"/>
    </row>
    <row r="36" spans="1:293" ht="13" customHeight="1" x14ac:dyDescent="0.15">
      <c r="A36" s="51" t="str">
        <f t="shared" si="42"/>
        <v>SQ62300</v>
      </c>
      <c r="B36" s="271" t="s">
        <v>406</v>
      </c>
      <c r="C36" s="270" t="s">
        <v>819</v>
      </c>
      <c r="D36" s="271" t="s">
        <v>470</v>
      </c>
      <c r="E36" s="446"/>
      <c r="F36" s="55" t="s">
        <v>54</v>
      </c>
      <c r="G36" s="55" t="s">
        <v>83</v>
      </c>
      <c r="H36" s="282" t="s">
        <v>70</v>
      </c>
      <c r="I36" s="578" t="s">
        <v>1054</v>
      </c>
      <c r="J36" s="579" t="s">
        <v>1052</v>
      </c>
      <c r="K36" s="579" t="s">
        <v>1053</v>
      </c>
      <c r="L36" s="578" t="s">
        <v>1055</v>
      </c>
      <c r="M36" s="55">
        <v>1.7689999999999999</v>
      </c>
      <c r="N36" s="217">
        <v>2</v>
      </c>
      <c r="O36" s="217"/>
      <c r="P36" s="217"/>
      <c r="Q36" s="56"/>
      <c r="R36" s="135"/>
      <c r="S36" s="58"/>
      <c r="T36" s="59"/>
      <c r="U36" s="136"/>
      <c r="V36" s="61"/>
      <c r="W36" s="496"/>
      <c r="X36" s="63"/>
      <c r="Y36" s="64"/>
      <c r="Z36" s="65"/>
      <c r="AA36" s="534"/>
      <c r="AB36" s="536"/>
      <c r="AC36" s="304"/>
      <c r="AD36" s="220">
        <f t="shared" si="16"/>
        <v>0</v>
      </c>
      <c r="AE36" s="68">
        <f t="shared" si="43"/>
        <v>0</v>
      </c>
      <c r="AF36" s="69"/>
      <c r="AG36" s="69"/>
      <c r="AH36" s="70"/>
      <c r="AI36" s="159"/>
      <c r="AJ36" s="159"/>
      <c r="AK36" s="159"/>
      <c r="AL36" s="495"/>
      <c r="AM36" s="489"/>
      <c r="AN36" s="69">
        <v>239</v>
      </c>
      <c r="AO36" s="70"/>
      <c r="AP36" s="70"/>
      <c r="AQ36" s="601"/>
      <c r="AR36" s="69">
        <v>194</v>
      </c>
      <c r="AS36" s="69"/>
      <c r="AT36" s="493"/>
      <c r="AU36" s="494"/>
      <c r="AV36" s="490">
        <f t="shared" si="21"/>
        <v>194</v>
      </c>
      <c r="AW36" s="490">
        <f t="shared" si="22"/>
        <v>194</v>
      </c>
      <c r="AX36" s="71"/>
      <c r="AY36" s="72"/>
      <c r="AZ36" s="512"/>
      <c r="BA36" s="535"/>
      <c r="BB36" s="286"/>
      <c r="BC36" s="52">
        <f t="shared" si="23"/>
        <v>0</v>
      </c>
      <c r="BD36" s="51">
        <f t="shared" si="24"/>
        <v>0</v>
      </c>
      <c r="BE36" s="491">
        <f t="shared" si="25"/>
        <v>194</v>
      </c>
      <c r="BF36" s="395"/>
      <c r="BG36" s="217">
        <f t="shared" si="18"/>
        <v>0</v>
      </c>
      <c r="BH36" s="491">
        <f t="shared" si="26"/>
        <v>213.4</v>
      </c>
      <c r="BI36" s="395"/>
      <c r="BJ36" s="51">
        <f t="shared" si="27"/>
        <v>0</v>
      </c>
      <c r="BK36" s="491">
        <f t="shared" si="28"/>
        <v>223.1</v>
      </c>
      <c r="BL36" s="395"/>
      <c r="BM36" s="217">
        <f t="shared" si="29"/>
        <v>0</v>
      </c>
      <c r="BN36" s="491">
        <f t="shared" si="30"/>
        <v>232.79999999999998</v>
      </c>
      <c r="BO36" s="392">
        <f t="shared" si="31"/>
        <v>0</v>
      </c>
      <c r="BP36" s="217">
        <f t="shared" si="32"/>
        <v>0</v>
      </c>
      <c r="BQ36" s="51">
        <f t="shared" si="33"/>
        <v>0</v>
      </c>
      <c r="BR36" s="77">
        <v>2300</v>
      </c>
      <c r="JY36" s="3"/>
      <c r="JZ36" s="3"/>
      <c r="KA36" s="3"/>
      <c r="KB36" s="3"/>
      <c r="KC36" s="3"/>
      <c r="KD36" s="3"/>
      <c r="KE36" s="3"/>
      <c r="KF36" s="3"/>
      <c r="KG36" s="3"/>
    </row>
    <row r="37" spans="1:293" ht="13" customHeight="1" x14ac:dyDescent="0.15">
      <c r="A37" s="51" t="str">
        <f t="shared" si="42"/>
        <v>SQ62301</v>
      </c>
      <c r="B37" s="271" t="s">
        <v>406</v>
      </c>
      <c r="C37" s="270" t="s">
        <v>820</v>
      </c>
      <c r="D37" s="271" t="s">
        <v>470</v>
      </c>
      <c r="E37" s="446"/>
      <c r="F37" s="55" t="s">
        <v>54</v>
      </c>
      <c r="G37" s="55" t="s">
        <v>83</v>
      </c>
      <c r="H37" s="282" t="s">
        <v>70</v>
      </c>
      <c r="I37" s="578" t="s">
        <v>1054</v>
      </c>
      <c r="J37" s="579" t="s">
        <v>1052</v>
      </c>
      <c r="K37" s="579" t="s">
        <v>1053</v>
      </c>
      <c r="L37" s="578" t="s">
        <v>1055</v>
      </c>
      <c r="M37" s="55">
        <v>1.7236</v>
      </c>
      <c r="N37" s="217">
        <v>2</v>
      </c>
      <c r="O37" s="217"/>
      <c r="P37" s="217"/>
      <c r="Q37" s="56"/>
      <c r="R37" s="135"/>
      <c r="S37" s="58"/>
      <c r="T37" s="59"/>
      <c r="U37" s="136"/>
      <c r="V37" s="61"/>
      <c r="W37" s="496"/>
      <c r="X37" s="63"/>
      <c r="Y37" s="64"/>
      <c r="Z37" s="65"/>
      <c r="AA37" s="534"/>
      <c r="AB37" s="536"/>
      <c r="AC37" s="304"/>
      <c r="AD37" s="220">
        <f t="shared" si="16"/>
        <v>0</v>
      </c>
      <c r="AE37" s="68">
        <f t="shared" si="43"/>
        <v>0</v>
      </c>
      <c r="AF37" s="69"/>
      <c r="AG37" s="69"/>
      <c r="AH37" s="70"/>
      <c r="AI37" s="159"/>
      <c r="AJ37" s="159"/>
      <c r="AK37" s="159"/>
      <c r="AL37" s="495"/>
      <c r="AM37" s="489"/>
      <c r="AN37" s="69">
        <v>239</v>
      </c>
      <c r="AO37" s="70"/>
      <c r="AP37" s="70"/>
      <c r="AQ37" s="601"/>
      <c r="AR37" s="69">
        <v>194</v>
      </c>
      <c r="AS37" s="69"/>
      <c r="AT37" s="493"/>
      <c r="AU37" s="494"/>
      <c r="AV37" s="490">
        <f t="shared" si="21"/>
        <v>194</v>
      </c>
      <c r="AW37" s="490">
        <f t="shared" si="22"/>
        <v>194</v>
      </c>
      <c r="AX37" s="71"/>
      <c r="AY37" s="72"/>
      <c r="AZ37" s="512"/>
      <c r="BA37" s="535"/>
      <c r="BB37" s="286"/>
      <c r="BC37" s="52">
        <f t="shared" si="23"/>
        <v>0</v>
      </c>
      <c r="BD37" s="51">
        <f t="shared" si="24"/>
        <v>0</v>
      </c>
      <c r="BE37" s="491">
        <f t="shared" si="25"/>
        <v>194</v>
      </c>
      <c r="BF37" s="395"/>
      <c r="BG37" s="217">
        <f t="shared" si="18"/>
        <v>0</v>
      </c>
      <c r="BH37" s="491">
        <f t="shared" si="26"/>
        <v>213.4</v>
      </c>
      <c r="BI37" s="395"/>
      <c r="BJ37" s="51">
        <f t="shared" si="27"/>
        <v>0</v>
      </c>
      <c r="BK37" s="491">
        <f t="shared" si="28"/>
        <v>223.1</v>
      </c>
      <c r="BL37" s="395"/>
      <c r="BM37" s="217">
        <f t="shared" si="29"/>
        <v>0</v>
      </c>
      <c r="BN37" s="491">
        <f t="shared" si="30"/>
        <v>232.79999999999998</v>
      </c>
      <c r="BO37" s="392">
        <f t="shared" si="31"/>
        <v>0</v>
      </c>
      <c r="BP37" s="217">
        <f t="shared" si="32"/>
        <v>0</v>
      </c>
      <c r="BQ37" s="51">
        <f t="shared" si="33"/>
        <v>0</v>
      </c>
      <c r="BR37" s="77">
        <v>2301</v>
      </c>
      <c r="JY37" s="3"/>
      <c r="JZ37" s="3"/>
      <c r="KA37" s="3"/>
      <c r="KB37" s="3"/>
      <c r="KC37" s="3"/>
      <c r="KD37" s="3"/>
      <c r="KE37" s="3"/>
      <c r="KF37" s="3"/>
      <c r="KG37" s="3"/>
    </row>
    <row r="38" spans="1:293" ht="13" customHeight="1" x14ac:dyDescent="0.15">
      <c r="A38" s="51" t="str">
        <f t="shared" ref="A38" si="44">"SQ6"&amp;REPT(0,4-LEN(BR38))&amp;BR38</f>
        <v>SQ62302</v>
      </c>
      <c r="B38" s="271" t="s">
        <v>406</v>
      </c>
      <c r="C38" s="270" t="s">
        <v>821</v>
      </c>
      <c r="D38" s="271" t="s">
        <v>470</v>
      </c>
      <c r="E38" s="446"/>
      <c r="F38" s="55" t="s">
        <v>54</v>
      </c>
      <c r="G38" s="55" t="s">
        <v>72</v>
      </c>
      <c r="H38" s="282" t="s">
        <v>70</v>
      </c>
      <c r="I38" s="578" t="s">
        <v>1054</v>
      </c>
      <c r="J38" s="579" t="s">
        <v>1052</v>
      </c>
      <c r="K38" s="579" t="s">
        <v>1053</v>
      </c>
      <c r="L38" s="578" t="s">
        <v>1055</v>
      </c>
      <c r="M38" s="55">
        <v>2.3359999999999999</v>
      </c>
      <c r="N38" s="217">
        <v>4</v>
      </c>
      <c r="O38" s="217"/>
      <c r="P38" s="217"/>
      <c r="Q38" s="56"/>
      <c r="R38" s="135"/>
      <c r="S38" s="58"/>
      <c r="T38" s="59"/>
      <c r="U38" s="136"/>
      <c r="V38" s="61"/>
      <c r="W38" s="496"/>
      <c r="X38" s="63"/>
      <c r="Y38" s="64"/>
      <c r="Z38" s="65"/>
      <c r="AA38" s="534"/>
      <c r="AB38" s="536"/>
      <c r="AC38" s="304"/>
      <c r="AD38" s="220">
        <f t="shared" si="16"/>
        <v>0</v>
      </c>
      <c r="AE38" s="68">
        <f t="shared" ref="AE38" si="45">N38*AD38</f>
        <v>0</v>
      </c>
      <c r="AF38" s="69"/>
      <c r="AG38" s="69"/>
      <c r="AH38" s="70"/>
      <c r="AI38" s="159"/>
      <c r="AJ38" s="159"/>
      <c r="AK38" s="159"/>
      <c r="AL38" s="495"/>
      <c r="AM38" s="489"/>
      <c r="AN38" s="69">
        <v>319</v>
      </c>
      <c r="AO38" s="70"/>
      <c r="AP38" s="70"/>
      <c r="AQ38" s="601"/>
      <c r="AR38" s="69">
        <v>259</v>
      </c>
      <c r="AS38" s="69"/>
      <c r="AT38" s="493"/>
      <c r="AU38" s="494"/>
      <c r="AV38" s="490">
        <f t="shared" si="21"/>
        <v>259</v>
      </c>
      <c r="AW38" s="490">
        <f t="shared" si="22"/>
        <v>259</v>
      </c>
      <c r="AX38" s="71"/>
      <c r="AY38" s="72"/>
      <c r="AZ38" s="512"/>
      <c r="BA38" s="535"/>
      <c r="BB38" s="286"/>
      <c r="BC38" s="52">
        <f t="shared" si="23"/>
        <v>0</v>
      </c>
      <c r="BD38" s="51">
        <f t="shared" si="24"/>
        <v>0</v>
      </c>
      <c r="BE38" s="491">
        <f t="shared" si="25"/>
        <v>259</v>
      </c>
      <c r="BF38" s="395"/>
      <c r="BG38" s="217">
        <f t="shared" si="18"/>
        <v>0</v>
      </c>
      <c r="BH38" s="491">
        <f t="shared" si="26"/>
        <v>284.90000000000003</v>
      </c>
      <c r="BI38" s="395"/>
      <c r="BJ38" s="51">
        <f t="shared" si="27"/>
        <v>0</v>
      </c>
      <c r="BK38" s="491">
        <f t="shared" si="28"/>
        <v>297.84999999999997</v>
      </c>
      <c r="BL38" s="395"/>
      <c r="BM38" s="217">
        <f t="shared" si="29"/>
        <v>0</v>
      </c>
      <c r="BN38" s="491">
        <f t="shared" si="30"/>
        <v>310.8</v>
      </c>
      <c r="BO38" s="392">
        <f t="shared" si="31"/>
        <v>0</v>
      </c>
      <c r="BP38" s="217">
        <f t="shared" si="32"/>
        <v>0</v>
      </c>
      <c r="BQ38" s="51">
        <f t="shared" si="33"/>
        <v>0</v>
      </c>
      <c r="BR38" s="77">
        <v>2302</v>
      </c>
      <c r="JY38" s="3"/>
      <c r="JZ38" s="3"/>
      <c r="KA38" s="3"/>
      <c r="KB38" s="3"/>
      <c r="KC38" s="3"/>
      <c r="KD38" s="3"/>
      <c r="KE38" s="3"/>
      <c r="KF38" s="3"/>
      <c r="KG38" s="3"/>
    </row>
    <row r="39" spans="1:293" ht="13" customHeight="1" x14ac:dyDescent="0.15">
      <c r="A39" s="51" t="str">
        <f t="shared" si="19"/>
        <v>SQ62303</v>
      </c>
      <c r="B39" s="271" t="s">
        <v>406</v>
      </c>
      <c r="C39" s="270" t="s">
        <v>822</v>
      </c>
      <c r="D39" s="271" t="s">
        <v>470</v>
      </c>
      <c r="E39" s="446"/>
      <c r="F39" s="55" t="s">
        <v>60</v>
      </c>
      <c r="G39" s="55" t="s">
        <v>72</v>
      </c>
      <c r="H39" s="282" t="s">
        <v>70</v>
      </c>
      <c r="I39" s="578" t="s">
        <v>1054</v>
      </c>
      <c r="J39" s="579" t="s">
        <v>1052</v>
      </c>
      <c r="K39" s="579" t="s">
        <v>1053</v>
      </c>
      <c r="L39" s="578" t="s">
        <v>1055</v>
      </c>
      <c r="M39" s="55">
        <v>1.202</v>
      </c>
      <c r="N39" s="217">
        <v>2</v>
      </c>
      <c r="O39" s="217"/>
      <c r="P39" s="217"/>
      <c r="Q39" s="56"/>
      <c r="R39" s="135"/>
      <c r="S39" s="58"/>
      <c r="T39" s="59"/>
      <c r="U39" s="136"/>
      <c r="V39" s="61"/>
      <c r="W39" s="496"/>
      <c r="X39" s="63"/>
      <c r="Y39" s="64"/>
      <c r="Z39" s="65"/>
      <c r="AA39" s="534"/>
      <c r="AB39" s="536"/>
      <c r="AC39" s="304"/>
      <c r="AD39" s="220">
        <f t="shared" si="16"/>
        <v>0</v>
      </c>
      <c r="AE39" s="68">
        <f t="shared" si="20"/>
        <v>0</v>
      </c>
      <c r="AF39" s="69"/>
      <c r="AG39" s="69"/>
      <c r="AH39" s="70"/>
      <c r="AI39" s="159"/>
      <c r="AJ39" s="159"/>
      <c r="AK39" s="159"/>
      <c r="AL39" s="495"/>
      <c r="AM39" s="489"/>
      <c r="AN39" s="69">
        <v>179</v>
      </c>
      <c r="AO39" s="70"/>
      <c r="AP39" s="70"/>
      <c r="AQ39" s="601"/>
      <c r="AR39" s="69">
        <v>144</v>
      </c>
      <c r="AS39" s="69"/>
      <c r="AT39" s="493"/>
      <c r="AU39" s="494"/>
      <c r="AV39" s="490">
        <f t="shared" si="21"/>
        <v>144</v>
      </c>
      <c r="AW39" s="490">
        <f t="shared" si="22"/>
        <v>144</v>
      </c>
      <c r="AX39" s="71"/>
      <c r="AY39" s="72"/>
      <c r="AZ39" s="512"/>
      <c r="BA39" s="535"/>
      <c r="BB39" s="286"/>
      <c r="BC39" s="52">
        <f t="shared" si="23"/>
        <v>0</v>
      </c>
      <c r="BD39" s="51">
        <f t="shared" si="24"/>
        <v>0</v>
      </c>
      <c r="BE39" s="491">
        <f t="shared" si="25"/>
        <v>144</v>
      </c>
      <c r="BF39" s="395"/>
      <c r="BG39" s="217">
        <f t="shared" si="18"/>
        <v>0</v>
      </c>
      <c r="BH39" s="491">
        <f t="shared" si="26"/>
        <v>158.4</v>
      </c>
      <c r="BI39" s="395"/>
      <c r="BJ39" s="51">
        <f t="shared" si="27"/>
        <v>0</v>
      </c>
      <c r="BK39" s="491">
        <f t="shared" si="28"/>
        <v>165.6</v>
      </c>
      <c r="BL39" s="395"/>
      <c r="BM39" s="217">
        <f t="shared" si="29"/>
        <v>0</v>
      </c>
      <c r="BN39" s="491">
        <f t="shared" si="30"/>
        <v>172.79999999999998</v>
      </c>
      <c r="BO39" s="392">
        <f t="shared" si="31"/>
        <v>0</v>
      </c>
      <c r="BP39" s="217">
        <f t="shared" si="32"/>
        <v>0</v>
      </c>
      <c r="BQ39" s="51">
        <f t="shared" si="33"/>
        <v>0</v>
      </c>
      <c r="BR39" s="77">
        <v>2303</v>
      </c>
      <c r="JY39" s="3"/>
      <c r="JZ39" s="3"/>
      <c r="KA39" s="3"/>
      <c r="KB39" s="3"/>
      <c r="KC39" s="3"/>
      <c r="KD39" s="3"/>
      <c r="KE39" s="3"/>
      <c r="KF39" s="3"/>
      <c r="KG39" s="3"/>
    </row>
    <row r="40" spans="1:293" ht="13" customHeight="1" x14ac:dyDescent="0.15">
      <c r="A40" s="51" t="str">
        <f t="shared" ref="A40:A43" si="46">"SQ6"&amp;REPT(0,4-LEN(BR40))&amp;BR40</f>
        <v>SQ62280</v>
      </c>
      <c r="B40" s="271" t="s">
        <v>406</v>
      </c>
      <c r="C40" s="270" t="s">
        <v>823</v>
      </c>
      <c r="D40" s="271" t="s">
        <v>470</v>
      </c>
      <c r="E40" s="446"/>
      <c r="F40" s="55" t="s">
        <v>60</v>
      </c>
      <c r="G40" s="55" t="s">
        <v>72</v>
      </c>
      <c r="H40" s="282" t="s">
        <v>70</v>
      </c>
      <c r="I40" s="578" t="s">
        <v>1054</v>
      </c>
      <c r="J40" s="579" t="s">
        <v>1052</v>
      </c>
      <c r="K40" s="579" t="s">
        <v>1053</v>
      </c>
      <c r="L40" s="578" t="s">
        <v>1055</v>
      </c>
      <c r="M40" s="55">
        <v>1.3380964</v>
      </c>
      <c r="N40" s="51">
        <v>4</v>
      </c>
      <c r="O40" s="217"/>
      <c r="P40" s="217"/>
      <c r="Q40" s="56"/>
      <c r="R40" s="135"/>
      <c r="S40" s="58"/>
      <c r="T40" s="59"/>
      <c r="U40" s="136"/>
      <c r="V40" s="61"/>
      <c r="W40" s="496"/>
      <c r="X40" s="63"/>
      <c r="Y40" s="64"/>
      <c r="Z40" s="65"/>
      <c r="AA40" s="534"/>
      <c r="AB40" s="536"/>
      <c r="AC40" s="304"/>
      <c r="AD40" s="220">
        <f t="shared" si="16"/>
        <v>0</v>
      </c>
      <c r="AE40" s="68">
        <f t="shared" ref="AE40:AE43" si="47">N40*AD40</f>
        <v>0</v>
      </c>
      <c r="AF40" s="69"/>
      <c r="AG40" s="69"/>
      <c r="AH40" s="70"/>
      <c r="AI40" s="159"/>
      <c r="AJ40" s="159"/>
      <c r="AK40" s="159"/>
      <c r="AL40" s="495"/>
      <c r="AM40" s="489"/>
      <c r="AN40" s="69">
        <v>204</v>
      </c>
      <c r="AO40" s="70"/>
      <c r="AP40" s="70"/>
      <c r="AQ40" s="601"/>
      <c r="AR40" s="69">
        <v>164</v>
      </c>
      <c r="AS40" s="69"/>
      <c r="AT40" s="493"/>
      <c r="AU40" s="494"/>
      <c r="AV40" s="490">
        <f t="shared" si="21"/>
        <v>164</v>
      </c>
      <c r="AW40" s="490">
        <f t="shared" si="22"/>
        <v>164</v>
      </c>
      <c r="AX40" s="71"/>
      <c r="AY40" s="72"/>
      <c r="AZ40" s="512"/>
      <c r="BA40" s="535"/>
      <c r="BB40" s="286"/>
      <c r="BC40" s="52">
        <f t="shared" si="23"/>
        <v>0</v>
      </c>
      <c r="BD40" s="51">
        <f t="shared" si="24"/>
        <v>0</v>
      </c>
      <c r="BE40" s="491">
        <f t="shared" si="25"/>
        <v>164</v>
      </c>
      <c r="BF40" s="395"/>
      <c r="BG40" s="217">
        <f t="shared" si="18"/>
        <v>0</v>
      </c>
      <c r="BH40" s="491">
        <f t="shared" si="26"/>
        <v>180.4</v>
      </c>
      <c r="BI40" s="395"/>
      <c r="BJ40" s="51">
        <f t="shared" si="27"/>
        <v>0</v>
      </c>
      <c r="BK40" s="491">
        <f t="shared" si="28"/>
        <v>188.6</v>
      </c>
      <c r="BL40" s="395"/>
      <c r="BM40" s="217">
        <f t="shared" si="29"/>
        <v>0</v>
      </c>
      <c r="BN40" s="491">
        <f t="shared" si="30"/>
        <v>196.79999999999998</v>
      </c>
      <c r="BO40" s="392">
        <f t="shared" si="31"/>
        <v>0</v>
      </c>
      <c r="BP40" s="217">
        <f t="shared" si="32"/>
        <v>0</v>
      </c>
      <c r="BQ40" s="51">
        <f t="shared" si="33"/>
        <v>0</v>
      </c>
      <c r="BR40" s="77">
        <v>2280</v>
      </c>
      <c r="JY40" s="3"/>
      <c r="JZ40" s="3"/>
      <c r="KA40" s="3"/>
      <c r="KB40" s="3"/>
      <c r="KC40" s="3"/>
      <c r="KD40" s="3"/>
      <c r="KE40" s="3"/>
      <c r="KF40" s="3"/>
      <c r="KG40" s="3"/>
    </row>
    <row r="41" spans="1:293" ht="13" customHeight="1" x14ac:dyDescent="0.15">
      <c r="A41" s="51" t="str">
        <f t="shared" si="46"/>
        <v>SQ62281</v>
      </c>
      <c r="B41" s="271" t="s">
        <v>406</v>
      </c>
      <c r="C41" s="270" t="s">
        <v>824</v>
      </c>
      <c r="D41" s="271" t="s">
        <v>470</v>
      </c>
      <c r="E41" s="446"/>
      <c r="F41" s="55" t="s">
        <v>55</v>
      </c>
      <c r="G41" s="55" t="s">
        <v>69</v>
      </c>
      <c r="H41" s="282" t="s">
        <v>70</v>
      </c>
      <c r="I41" s="578" t="s">
        <v>1054</v>
      </c>
      <c r="J41" s="579" t="s">
        <v>1052</v>
      </c>
      <c r="K41" s="579" t="s">
        <v>1053</v>
      </c>
      <c r="L41" s="578" t="s">
        <v>1055</v>
      </c>
      <c r="M41" s="55">
        <v>1.3380964</v>
      </c>
      <c r="N41" s="51">
        <v>8</v>
      </c>
      <c r="O41" s="217"/>
      <c r="P41" s="217"/>
      <c r="Q41" s="56"/>
      <c r="R41" s="135"/>
      <c r="S41" s="58"/>
      <c r="T41" s="59"/>
      <c r="U41" s="136"/>
      <c r="V41" s="61"/>
      <c r="W41" s="496"/>
      <c r="X41" s="63"/>
      <c r="Y41" s="64"/>
      <c r="Z41" s="65"/>
      <c r="AA41" s="534"/>
      <c r="AB41" s="536"/>
      <c r="AC41" s="304"/>
      <c r="AD41" s="220">
        <f t="shared" si="16"/>
        <v>0</v>
      </c>
      <c r="AE41" s="68">
        <f t="shared" si="47"/>
        <v>0</v>
      </c>
      <c r="AF41" s="69"/>
      <c r="AG41" s="69"/>
      <c r="AH41" s="70"/>
      <c r="AI41" s="159"/>
      <c r="AJ41" s="159"/>
      <c r="AK41" s="159"/>
      <c r="AL41" s="495"/>
      <c r="AM41" s="489"/>
      <c r="AN41" s="69">
        <v>224</v>
      </c>
      <c r="AO41" s="70"/>
      <c r="AP41" s="70"/>
      <c r="AQ41" s="601"/>
      <c r="AR41" s="69">
        <v>184</v>
      </c>
      <c r="AS41" s="69"/>
      <c r="AT41" s="493"/>
      <c r="AU41" s="494"/>
      <c r="AV41" s="490">
        <f t="shared" si="21"/>
        <v>184</v>
      </c>
      <c r="AW41" s="490">
        <f t="shared" si="22"/>
        <v>184</v>
      </c>
      <c r="AX41" s="71"/>
      <c r="AY41" s="72"/>
      <c r="AZ41" s="512"/>
      <c r="BA41" s="535"/>
      <c r="BB41" s="286"/>
      <c r="BC41" s="52">
        <f t="shared" si="23"/>
        <v>0</v>
      </c>
      <c r="BD41" s="51">
        <f t="shared" si="24"/>
        <v>0</v>
      </c>
      <c r="BE41" s="491">
        <f t="shared" si="25"/>
        <v>184</v>
      </c>
      <c r="BF41" s="395"/>
      <c r="BG41" s="217">
        <f t="shared" si="18"/>
        <v>0</v>
      </c>
      <c r="BH41" s="491">
        <f t="shared" si="26"/>
        <v>202.4</v>
      </c>
      <c r="BI41" s="395"/>
      <c r="BJ41" s="51">
        <f t="shared" si="27"/>
        <v>0</v>
      </c>
      <c r="BK41" s="491">
        <f t="shared" si="28"/>
        <v>211.6</v>
      </c>
      <c r="BL41" s="395"/>
      <c r="BM41" s="217">
        <f t="shared" si="29"/>
        <v>0</v>
      </c>
      <c r="BN41" s="491">
        <f t="shared" si="30"/>
        <v>220.79999999999998</v>
      </c>
      <c r="BO41" s="392">
        <f t="shared" si="31"/>
        <v>0</v>
      </c>
      <c r="BP41" s="217">
        <f t="shared" si="32"/>
        <v>0</v>
      </c>
      <c r="BQ41" s="51">
        <f t="shared" si="33"/>
        <v>0</v>
      </c>
      <c r="BR41" s="77">
        <v>2281</v>
      </c>
      <c r="JY41" s="3"/>
      <c r="JZ41" s="3"/>
      <c r="KA41" s="3"/>
      <c r="KB41" s="3"/>
      <c r="KC41" s="3"/>
      <c r="KD41" s="3"/>
      <c r="KE41" s="3"/>
      <c r="KF41" s="3"/>
      <c r="KG41" s="3"/>
    </row>
    <row r="42" spans="1:293" ht="13" customHeight="1" x14ac:dyDescent="0.15">
      <c r="A42" s="51" t="str">
        <f t="shared" si="46"/>
        <v>SQ62282</v>
      </c>
      <c r="B42" s="271" t="s">
        <v>406</v>
      </c>
      <c r="C42" s="270" t="s">
        <v>825</v>
      </c>
      <c r="D42" s="271" t="s">
        <v>470</v>
      </c>
      <c r="E42" s="446"/>
      <c r="F42" s="55" t="s">
        <v>54</v>
      </c>
      <c r="G42" s="55" t="s">
        <v>69</v>
      </c>
      <c r="H42" s="282" t="s">
        <v>70</v>
      </c>
      <c r="I42" s="578" t="s">
        <v>1054</v>
      </c>
      <c r="J42" s="579" t="s">
        <v>1052</v>
      </c>
      <c r="K42" s="579" t="s">
        <v>1053</v>
      </c>
      <c r="L42" s="578" t="s">
        <v>1055</v>
      </c>
      <c r="M42" s="55">
        <v>1.587572</v>
      </c>
      <c r="N42" s="51">
        <v>8</v>
      </c>
      <c r="O42" s="217"/>
      <c r="P42" s="217"/>
      <c r="Q42" s="56"/>
      <c r="R42" s="135"/>
      <c r="S42" s="58"/>
      <c r="T42" s="59"/>
      <c r="U42" s="136"/>
      <c r="V42" s="61"/>
      <c r="W42" s="496"/>
      <c r="X42" s="63"/>
      <c r="Y42" s="64"/>
      <c r="Z42" s="65"/>
      <c r="AA42" s="534"/>
      <c r="AB42" s="536"/>
      <c r="AC42" s="304"/>
      <c r="AD42" s="220">
        <f t="shared" si="16"/>
        <v>0</v>
      </c>
      <c r="AE42" s="68">
        <f t="shared" si="47"/>
        <v>0</v>
      </c>
      <c r="AF42" s="69"/>
      <c r="AG42" s="69"/>
      <c r="AH42" s="70"/>
      <c r="AI42" s="159"/>
      <c r="AJ42" s="159"/>
      <c r="AK42" s="159"/>
      <c r="AL42" s="495"/>
      <c r="AM42" s="489"/>
      <c r="AN42" s="69">
        <v>244</v>
      </c>
      <c r="AO42" s="70"/>
      <c r="AP42" s="70"/>
      <c r="AQ42" s="601"/>
      <c r="AR42" s="69">
        <v>199</v>
      </c>
      <c r="AS42" s="69"/>
      <c r="AT42" s="493"/>
      <c r="AU42" s="494"/>
      <c r="AV42" s="490">
        <f t="shared" si="21"/>
        <v>199</v>
      </c>
      <c r="AW42" s="490">
        <f t="shared" si="22"/>
        <v>199</v>
      </c>
      <c r="AX42" s="71"/>
      <c r="AY42" s="72"/>
      <c r="AZ42" s="512"/>
      <c r="BA42" s="535"/>
      <c r="BB42" s="286"/>
      <c r="BC42" s="52">
        <f t="shared" si="23"/>
        <v>0</v>
      </c>
      <c r="BD42" s="51">
        <f t="shared" si="24"/>
        <v>0</v>
      </c>
      <c r="BE42" s="491">
        <f t="shared" si="25"/>
        <v>199</v>
      </c>
      <c r="BF42" s="395"/>
      <c r="BG42" s="217">
        <f t="shared" si="18"/>
        <v>0</v>
      </c>
      <c r="BH42" s="491">
        <f t="shared" si="26"/>
        <v>218.9</v>
      </c>
      <c r="BI42" s="395"/>
      <c r="BJ42" s="51">
        <f t="shared" si="27"/>
        <v>0</v>
      </c>
      <c r="BK42" s="491">
        <f t="shared" si="28"/>
        <v>228.85</v>
      </c>
      <c r="BL42" s="395"/>
      <c r="BM42" s="217">
        <f t="shared" si="29"/>
        <v>0</v>
      </c>
      <c r="BN42" s="491">
        <f t="shared" si="30"/>
        <v>238.79999999999998</v>
      </c>
      <c r="BO42" s="392">
        <f t="shared" si="31"/>
        <v>0</v>
      </c>
      <c r="BP42" s="217">
        <f t="shared" si="32"/>
        <v>0</v>
      </c>
      <c r="BQ42" s="51">
        <f t="shared" si="33"/>
        <v>0</v>
      </c>
      <c r="BR42" s="77">
        <v>2282</v>
      </c>
      <c r="JY42" s="3"/>
      <c r="JZ42" s="3"/>
      <c r="KA42" s="3"/>
      <c r="KB42" s="3"/>
      <c r="KC42" s="3"/>
      <c r="KD42" s="3"/>
      <c r="KE42" s="3"/>
      <c r="KF42" s="3"/>
      <c r="KG42" s="3"/>
    </row>
    <row r="43" spans="1:293" ht="13" customHeight="1" x14ac:dyDescent="0.15">
      <c r="A43" s="51" t="str">
        <f t="shared" si="46"/>
        <v>SQ62283</v>
      </c>
      <c r="B43" s="271" t="s">
        <v>406</v>
      </c>
      <c r="C43" s="270" t="s">
        <v>826</v>
      </c>
      <c r="D43" s="271" t="s">
        <v>470</v>
      </c>
      <c r="E43" s="446"/>
      <c r="F43" s="55" t="s">
        <v>60</v>
      </c>
      <c r="G43" s="55" t="s">
        <v>89</v>
      </c>
      <c r="H43" s="282" t="s">
        <v>70</v>
      </c>
      <c r="I43" s="578" t="s">
        <v>1054</v>
      </c>
      <c r="J43" s="579" t="s">
        <v>1052</v>
      </c>
      <c r="K43" s="579" t="s">
        <v>1053</v>
      </c>
      <c r="L43" s="578" t="s">
        <v>1055</v>
      </c>
      <c r="M43" s="55">
        <v>0.47627160000000002</v>
      </c>
      <c r="N43" s="51">
        <v>6</v>
      </c>
      <c r="O43" s="217"/>
      <c r="P43" s="217"/>
      <c r="Q43" s="56"/>
      <c r="R43" s="135"/>
      <c r="S43" s="58"/>
      <c r="T43" s="59"/>
      <c r="U43" s="136"/>
      <c r="V43" s="61"/>
      <c r="W43" s="496"/>
      <c r="X43" s="63"/>
      <c r="Y43" s="64"/>
      <c r="Z43" s="65"/>
      <c r="AA43" s="534"/>
      <c r="AB43" s="536"/>
      <c r="AC43" s="304"/>
      <c r="AD43" s="220">
        <f t="shared" si="16"/>
        <v>0</v>
      </c>
      <c r="AE43" s="68">
        <f t="shared" si="47"/>
        <v>0</v>
      </c>
      <c r="AF43" s="69"/>
      <c r="AG43" s="69"/>
      <c r="AH43" s="70"/>
      <c r="AI43" s="159"/>
      <c r="AJ43" s="159"/>
      <c r="AK43" s="159"/>
      <c r="AL43" s="495"/>
      <c r="AM43" s="489"/>
      <c r="AN43" s="69">
        <v>139</v>
      </c>
      <c r="AO43" s="70"/>
      <c r="AP43" s="70"/>
      <c r="AQ43" s="601"/>
      <c r="AR43" s="69">
        <v>114</v>
      </c>
      <c r="AS43" s="69"/>
      <c r="AT43" s="493"/>
      <c r="AU43" s="494"/>
      <c r="AV43" s="490">
        <f t="shared" si="21"/>
        <v>114</v>
      </c>
      <c r="AW43" s="490">
        <f t="shared" si="22"/>
        <v>114</v>
      </c>
      <c r="AX43" s="71"/>
      <c r="AY43" s="72"/>
      <c r="AZ43" s="512"/>
      <c r="BA43" s="535"/>
      <c r="BB43" s="286"/>
      <c r="BC43" s="52">
        <f t="shared" si="23"/>
        <v>0</v>
      </c>
      <c r="BD43" s="51">
        <f t="shared" si="24"/>
        <v>0</v>
      </c>
      <c r="BE43" s="491">
        <f t="shared" si="25"/>
        <v>114</v>
      </c>
      <c r="BF43" s="395"/>
      <c r="BG43" s="217">
        <f t="shared" si="18"/>
        <v>0</v>
      </c>
      <c r="BH43" s="491">
        <f t="shared" si="26"/>
        <v>125.4</v>
      </c>
      <c r="BI43" s="395"/>
      <c r="BJ43" s="51">
        <f t="shared" si="27"/>
        <v>0</v>
      </c>
      <c r="BK43" s="491">
        <f t="shared" si="28"/>
        <v>131.1</v>
      </c>
      <c r="BL43" s="395"/>
      <c r="BM43" s="217">
        <f t="shared" si="29"/>
        <v>0</v>
      </c>
      <c r="BN43" s="491">
        <f t="shared" si="30"/>
        <v>136.79999999999998</v>
      </c>
      <c r="BO43" s="392">
        <f t="shared" si="31"/>
        <v>0</v>
      </c>
      <c r="BP43" s="217">
        <f t="shared" si="32"/>
        <v>0</v>
      </c>
      <c r="BQ43" s="51">
        <f t="shared" si="33"/>
        <v>0</v>
      </c>
      <c r="BR43" s="77">
        <v>2283</v>
      </c>
      <c r="JY43" s="3"/>
      <c r="JZ43" s="3"/>
      <c r="KA43" s="3"/>
      <c r="KB43" s="3"/>
      <c r="KC43" s="3"/>
      <c r="KD43" s="3"/>
      <c r="KE43" s="3"/>
      <c r="KF43" s="3"/>
      <c r="KG43" s="3"/>
    </row>
    <row r="44" spans="1:293" ht="13" customHeight="1" x14ac:dyDescent="0.15">
      <c r="A44" s="51" t="str">
        <f t="shared" si="19"/>
        <v>SQ62284</v>
      </c>
      <c r="B44" s="271" t="s">
        <v>406</v>
      </c>
      <c r="C44" s="270" t="s">
        <v>827</v>
      </c>
      <c r="D44" s="271" t="s">
        <v>470</v>
      </c>
      <c r="E44" s="446"/>
      <c r="F44" s="55" t="s">
        <v>60</v>
      </c>
      <c r="G44" s="55" t="s">
        <v>89</v>
      </c>
      <c r="H44" s="282" t="s">
        <v>70</v>
      </c>
      <c r="I44" s="578" t="s">
        <v>1054</v>
      </c>
      <c r="J44" s="579" t="s">
        <v>1052</v>
      </c>
      <c r="K44" s="579" t="s">
        <v>1053</v>
      </c>
      <c r="L44" s="578" t="s">
        <v>1055</v>
      </c>
      <c r="M44" s="55">
        <v>0.54431039999999997</v>
      </c>
      <c r="N44" s="51">
        <v>10</v>
      </c>
      <c r="O44" s="217"/>
      <c r="P44" s="217"/>
      <c r="Q44" s="56"/>
      <c r="R44" s="135"/>
      <c r="S44" s="58"/>
      <c r="T44" s="59"/>
      <c r="U44" s="136"/>
      <c r="V44" s="61"/>
      <c r="W44" s="496"/>
      <c r="X44" s="63"/>
      <c r="Y44" s="64"/>
      <c r="Z44" s="65"/>
      <c r="AA44" s="534"/>
      <c r="AB44" s="536"/>
      <c r="AC44" s="304"/>
      <c r="AD44" s="220">
        <f t="shared" si="16"/>
        <v>0</v>
      </c>
      <c r="AE44" s="68">
        <f t="shared" si="20"/>
        <v>0</v>
      </c>
      <c r="AF44" s="69"/>
      <c r="AG44" s="69"/>
      <c r="AH44" s="70"/>
      <c r="AI44" s="159"/>
      <c r="AJ44" s="159"/>
      <c r="AK44" s="159"/>
      <c r="AL44" s="495"/>
      <c r="AM44" s="489"/>
      <c r="AN44" s="69">
        <v>169</v>
      </c>
      <c r="AO44" s="70"/>
      <c r="AP44" s="70"/>
      <c r="AQ44" s="601"/>
      <c r="AR44" s="69">
        <v>139</v>
      </c>
      <c r="AS44" s="69"/>
      <c r="AT44" s="493"/>
      <c r="AU44" s="494"/>
      <c r="AV44" s="490">
        <f t="shared" si="21"/>
        <v>139</v>
      </c>
      <c r="AW44" s="490">
        <f t="shared" si="22"/>
        <v>139</v>
      </c>
      <c r="AX44" s="71"/>
      <c r="AY44" s="72"/>
      <c r="AZ44" s="512"/>
      <c r="BA44" s="535"/>
      <c r="BB44" s="286"/>
      <c r="BC44" s="52">
        <f t="shared" si="23"/>
        <v>0</v>
      </c>
      <c r="BD44" s="51">
        <f t="shared" si="24"/>
        <v>0</v>
      </c>
      <c r="BE44" s="491">
        <f t="shared" si="25"/>
        <v>139</v>
      </c>
      <c r="BF44" s="395"/>
      <c r="BG44" s="217">
        <f t="shared" si="18"/>
        <v>0</v>
      </c>
      <c r="BH44" s="491">
        <f t="shared" si="26"/>
        <v>152.9</v>
      </c>
      <c r="BI44" s="395"/>
      <c r="BJ44" s="51">
        <f t="shared" si="27"/>
        <v>0</v>
      </c>
      <c r="BK44" s="491">
        <f t="shared" si="28"/>
        <v>159.85</v>
      </c>
      <c r="BL44" s="395"/>
      <c r="BM44" s="217">
        <f t="shared" si="29"/>
        <v>0</v>
      </c>
      <c r="BN44" s="491">
        <f t="shared" si="30"/>
        <v>166.79999999999998</v>
      </c>
      <c r="BO44" s="392">
        <f t="shared" si="31"/>
        <v>0</v>
      </c>
      <c r="BP44" s="217">
        <f t="shared" si="32"/>
        <v>0</v>
      </c>
      <c r="BQ44" s="51">
        <f t="shared" si="33"/>
        <v>0</v>
      </c>
      <c r="BR44" s="77">
        <v>2284</v>
      </c>
      <c r="JY44" s="3"/>
      <c r="JZ44" s="3"/>
      <c r="KA44" s="3"/>
      <c r="KB44" s="3"/>
      <c r="KC44" s="3"/>
      <c r="KD44" s="3"/>
      <c r="KE44" s="3"/>
      <c r="KF44" s="3"/>
      <c r="KG44" s="3"/>
    </row>
    <row r="45" spans="1:293" ht="13" customHeight="1" x14ac:dyDescent="0.15">
      <c r="A45" s="51" t="str">
        <f t="shared" ref="A45" si="48">"SQ6"&amp;REPT(0,4-LEN(BR45))&amp;BR45</f>
        <v>SQ62285</v>
      </c>
      <c r="B45" s="271" t="s">
        <v>406</v>
      </c>
      <c r="C45" s="270" t="s">
        <v>828</v>
      </c>
      <c r="D45" s="271" t="s">
        <v>470</v>
      </c>
      <c r="E45" s="446"/>
      <c r="F45" s="55" t="s">
        <v>60</v>
      </c>
      <c r="G45" s="55" t="s">
        <v>89</v>
      </c>
      <c r="H45" s="282" t="s">
        <v>70</v>
      </c>
      <c r="I45" s="578" t="s">
        <v>1054</v>
      </c>
      <c r="J45" s="579" t="s">
        <v>1052</v>
      </c>
      <c r="K45" s="579" t="s">
        <v>1053</v>
      </c>
      <c r="L45" s="578" t="s">
        <v>1055</v>
      </c>
      <c r="M45" s="55">
        <v>0.81646560000000001</v>
      </c>
      <c r="N45" s="51">
        <v>10</v>
      </c>
      <c r="O45" s="217"/>
      <c r="P45" s="217"/>
      <c r="Q45" s="56"/>
      <c r="R45" s="135"/>
      <c r="S45" s="58"/>
      <c r="T45" s="59"/>
      <c r="U45" s="136"/>
      <c r="V45" s="61"/>
      <c r="W45" s="496"/>
      <c r="X45" s="63"/>
      <c r="Y45" s="64"/>
      <c r="Z45" s="65"/>
      <c r="AA45" s="534"/>
      <c r="AB45" s="536"/>
      <c r="AC45" s="304"/>
      <c r="AD45" s="220">
        <f t="shared" si="16"/>
        <v>0</v>
      </c>
      <c r="AE45" s="68">
        <f t="shared" ref="AE45" si="49">N45*AD45</f>
        <v>0</v>
      </c>
      <c r="AF45" s="69"/>
      <c r="AG45" s="69"/>
      <c r="AH45" s="70"/>
      <c r="AI45" s="159"/>
      <c r="AJ45" s="159"/>
      <c r="AK45" s="159"/>
      <c r="AL45" s="495"/>
      <c r="AM45" s="489"/>
      <c r="AN45" s="69">
        <v>194</v>
      </c>
      <c r="AO45" s="70"/>
      <c r="AP45" s="70"/>
      <c r="AQ45" s="601"/>
      <c r="AR45" s="69">
        <v>159</v>
      </c>
      <c r="AS45" s="69"/>
      <c r="AT45" s="493"/>
      <c r="AU45" s="494"/>
      <c r="AV45" s="490">
        <f t="shared" si="21"/>
        <v>159</v>
      </c>
      <c r="AW45" s="490">
        <f t="shared" si="22"/>
        <v>159</v>
      </c>
      <c r="AX45" s="71"/>
      <c r="AY45" s="72"/>
      <c r="AZ45" s="512"/>
      <c r="BA45" s="535"/>
      <c r="BB45" s="286"/>
      <c r="BC45" s="52">
        <f t="shared" si="23"/>
        <v>0</v>
      </c>
      <c r="BD45" s="51">
        <f t="shared" si="24"/>
        <v>0</v>
      </c>
      <c r="BE45" s="491">
        <f t="shared" si="25"/>
        <v>159</v>
      </c>
      <c r="BF45" s="395"/>
      <c r="BG45" s="217">
        <f t="shared" si="18"/>
        <v>0</v>
      </c>
      <c r="BH45" s="491">
        <f t="shared" si="26"/>
        <v>174.9</v>
      </c>
      <c r="BI45" s="395"/>
      <c r="BJ45" s="51">
        <f t="shared" si="27"/>
        <v>0</v>
      </c>
      <c r="BK45" s="491">
        <f t="shared" si="28"/>
        <v>182.85</v>
      </c>
      <c r="BL45" s="395"/>
      <c r="BM45" s="217">
        <f t="shared" si="29"/>
        <v>0</v>
      </c>
      <c r="BN45" s="491">
        <f t="shared" si="30"/>
        <v>190.79999999999998</v>
      </c>
      <c r="BO45" s="392">
        <f t="shared" si="31"/>
        <v>0</v>
      </c>
      <c r="BP45" s="217">
        <f t="shared" si="32"/>
        <v>0</v>
      </c>
      <c r="BQ45" s="51">
        <f t="shared" si="33"/>
        <v>0</v>
      </c>
      <c r="BR45" s="77">
        <v>2285</v>
      </c>
      <c r="JY45" s="3"/>
      <c r="JZ45" s="3"/>
      <c r="KA45" s="3"/>
      <c r="KB45" s="3"/>
      <c r="KC45" s="3"/>
      <c r="KD45" s="3"/>
      <c r="KE45" s="3"/>
      <c r="KF45" s="3"/>
      <c r="KG45" s="3"/>
    </row>
    <row r="46" spans="1:293" ht="17" x14ac:dyDescent="0.2">
      <c r="A46" s="154"/>
      <c r="B46" s="154"/>
      <c r="C46" s="296" t="s">
        <v>226</v>
      </c>
      <c r="D46" s="160"/>
      <c r="E46" s="223"/>
      <c r="F46" s="161"/>
      <c r="G46" s="161"/>
      <c r="H46" s="283"/>
      <c r="I46" s="586"/>
      <c r="J46" s="586"/>
      <c r="K46" s="586"/>
      <c r="L46" s="586"/>
      <c r="M46" s="161"/>
      <c r="N46" s="162"/>
      <c r="O46" s="225"/>
      <c r="P46" s="225"/>
      <c r="Q46" s="251"/>
      <c r="R46" s="163"/>
      <c r="S46" s="163"/>
      <c r="T46" s="163"/>
      <c r="U46" s="164"/>
      <c r="V46" s="163"/>
      <c r="W46" s="163"/>
      <c r="X46" s="165"/>
      <c r="Y46" s="163"/>
      <c r="Z46" s="165"/>
      <c r="AA46" s="165"/>
      <c r="AB46" s="537"/>
      <c r="AC46" s="537"/>
      <c r="AD46" s="216"/>
      <c r="AE46" s="153"/>
      <c r="AF46" s="153"/>
      <c r="AG46" s="153"/>
      <c r="AH46" s="153"/>
      <c r="AI46" s="216"/>
      <c r="AJ46" s="216"/>
      <c r="AK46" s="153"/>
      <c r="AL46" s="153"/>
      <c r="AM46" s="153"/>
      <c r="AN46" s="153"/>
      <c r="AO46" s="153"/>
      <c r="AP46" s="153"/>
      <c r="AQ46" s="153"/>
      <c r="AR46" s="153"/>
      <c r="AS46" s="153"/>
      <c r="AT46" s="153"/>
      <c r="AU46" s="153"/>
      <c r="AV46" s="153"/>
      <c r="AW46" s="153"/>
      <c r="AX46" s="537"/>
      <c r="AY46" s="537"/>
      <c r="AZ46" s="537"/>
      <c r="BA46" s="537"/>
      <c r="BB46" s="537"/>
      <c r="BC46" s="153"/>
      <c r="BD46" s="153"/>
      <c r="BE46" s="153"/>
      <c r="BF46" s="153"/>
      <c r="BG46" s="153"/>
      <c r="BH46" s="153"/>
      <c r="BI46" s="153"/>
      <c r="BJ46" s="153"/>
      <c r="BK46" s="153"/>
      <c r="BL46" s="153"/>
      <c r="BM46" s="153"/>
      <c r="BN46" s="153"/>
      <c r="BO46" s="153"/>
      <c r="BP46" s="153"/>
      <c r="BQ46" s="152"/>
      <c r="BR46" s="166"/>
      <c r="JY46" s="3"/>
      <c r="JZ46" s="3"/>
      <c r="KA46" s="3"/>
      <c r="KB46" s="3"/>
      <c r="KC46" s="3"/>
      <c r="KD46" s="3"/>
      <c r="KE46" s="3"/>
      <c r="KF46" s="3"/>
      <c r="KG46" s="3"/>
    </row>
    <row r="47" spans="1:293" ht="13" customHeight="1" x14ac:dyDescent="0.15">
      <c r="A47" s="51" t="str">
        <f t="shared" ref="A47:A57" si="50">"SQ6"&amp;REPT(0,4-LEN(BR47))&amp;BR47</f>
        <v>SQ61217</v>
      </c>
      <c r="B47" s="271" t="s">
        <v>226</v>
      </c>
      <c r="C47" s="271" t="s">
        <v>227</v>
      </c>
      <c r="D47" s="271" t="s">
        <v>470</v>
      </c>
      <c r="E47" s="397"/>
      <c r="F47" s="571" t="s">
        <v>314</v>
      </c>
      <c r="G47" s="571" t="s">
        <v>95</v>
      </c>
      <c r="H47" s="574" t="s">
        <v>73</v>
      </c>
      <c r="I47" s="585" t="s">
        <v>1054</v>
      </c>
      <c r="J47" s="590" t="s">
        <v>1064</v>
      </c>
      <c r="K47" s="590" t="s">
        <v>1053</v>
      </c>
      <c r="L47" s="585" t="s">
        <v>1055</v>
      </c>
      <c r="M47" s="584">
        <v>5.2389999999999999</v>
      </c>
      <c r="N47" s="51">
        <v>1</v>
      </c>
      <c r="O47" s="217"/>
      <c r="P47" s="217"/>
      <c r="Q47" s="56"/>
      <c r="R47" s="135"/>
      <c r="S47" s="58"/>
      <c r="T47" s="59"/>
      <c r="U47" s="136"/>
      <c r="V47" s="61"/>
      <c r="W47" s="496"/>
      <c r="X47" s="63"/>
      <c r="Y47" s="64"/>
      <c r="Z47" s="65"/>
      <c r="AA47" s="534"/>
      <c r="AB47" s="536"/>
      <c r="AC47" s="304"/>
      <c r="AD47" s="220">
        <f t="shared" ref="AD47:AD57" si="51">SUM(Q47:AC47)</f>
        <v>0</v>
      </c>
      <c r="AE47" s="68">
        <f t="shared" ref="AE47:AE57" si="52">N47*AD47</f>
        <v>0</v>
      </c>
      <c r="AF47" s="69"/>
      <c r="AG47" s="69"/>
      <c r="AH47" s="70"/>
      <c r="AI47" s="159"/>
      <c r="AJ47" s="159"/>
      <c r="AK47" s="159"/>
      <c r="AL47" s="495"/>
      <c r="AM47" s="489"/>
      <c r="AN47" s="69">
        <v>434</v>
      </c>
      <c r="AO47" s="70"/>
      <c r="AP47" s="70"/>
      <c r="AQ47" s="601"/>
      <c r="AR47" s="69">
        <v>354</v>
      </c>
      <c r="AS47" s="69"/>
      <c r="AT47" s="493"/>
      <c r="AU47" s="494"/>
      <c r="AV47" s="490">
        <f t="shared" ref="AV47:AV57" si="53">IF(OrderFormType="Wholesale",CEILING(AR47*ExchRate,ExchRateRoundUpTo),CEILING(AN47*ExchRate,ExchRateRoundUpTo)/1.22)</f>
        <v>354</v>
      </c>
      <c r="AW47" s="490">
        <f t="shared" ref="AW47:AW57" si="54">AV47*(1+AO47+AP47)</f>
        <v>354</v>
      </c>
      <c r="AX47" s="71"/>
      <c r="AY47" s="72"/>
      <c r="AZ47" s="512"/>
      <c r="BA47" s="535"/>
      <c r="BB47" s="286"/>
      <c r="BC47" s="52">
        <f t="shared" ref="BC47:BC57" si="55">SUM(AX47:BB47)</f>
        <v>0</v>
      </c>
      <c r="BD47" s="51">
        <f t="shared" ref="BD47:BD57" si="56">N47*BC47</f>
        <v>0</v>
      </c>
      <c r="BE47" s="491">
        <f t="shared" ref="BE47:BE57" si="57">AV47*(1+AO47+AP47)</f>
        <v>354</v>
      </c>
      <c r="BF47" s="395"/>
      <c r="BG47" s="217">
        <f t="shared" ref="BG47:BG57" si="58">$N47*BF47</f>
        <v>0</v>
      </c>
      <c r="BH47" s="491">
        <f t="shared" ref="BH47:BH57" si="59">$AV47*(1.1+$AO47+$AP47)</f>
        <v>389.40000000000003</v>
      </c>
      <c r="BI47" s="395"/>
      <c r="BJ47" s="51">
        <f t="shared" ref="BJ47:BJ57" si="60">N47*BI47</f>
        <v>0</v>
      </c>
      <c r="BK47" s="491">
        <f t="shared" ref="BK47:BK57" si="61">AV47*(1.15+AO47+AP47)</f>
        <v>407.09999999999997</v>
      </c>
      <c r="BL47" s="395"/>
      <c r="BM47" s="217">
        <f t="shared" ref="BM47:BM57" si="62">N47*BL47</f>
        <v>0</v>
      </c>
      <c r="BN47" s="491">
        <f t="shared" ref="BN47:BN57" si="63">AV47*(1.2+AO47+AP47)</f>
        <v>424.8</v>
      </c>
      <c r="BO47" s="392">
        <f t="shared" ref="BO47:BO57" si="64">(AD47*AW47)+(BC47*BE47)+(BF47*BH47)+(BI47*BK47)+(BL47*BN47)</f>
        <v>0</v>
      </c>
      <c r="BP47" s="217">
        <f t="shared" ref="BP47:BP57" si="65">AD47+BC47+BF47+BI47+BL47</f>
        <v>0</v>
      </c>
      <c r="BQ47" s="51">
        <f t="shared" ref="BQ47:BQ57" si="66">N47*BP47</f>
        <v>0</v>
      </c>
      <c r="BR47" s="77">
        <v>1217</v>
      </c>
      <c r="JY47" s="3"/>
      <c r="JZ47" s="3"/>
      <c r="KA47" s="3"/>
      <c r="KB47" s="3"/>
      <c r="KC47" s="3"/>
      <c r="KD47" s="3"/>
      <c r="KE47" s="3"/>
      <c r="KF47" s="3"/>
      <c r="KG47" s="3"/>
    </row>
    <row r="48" spans="1:293" ht="13" customHeight="1" x14ac:dyDescent="0.15">
      <c r="A48" s="51" t="str">
        <f t="shared" si="50"/>
        <v>SQ61218</v>
      </c>
      <c r="B48" s="271" t="s">
        <v>226</v>
      </c>
      <c r="C48" s="271" t="s">
        <v>228</v>
      </c>
      <c r="D48" s="271" t="s">
        <v>470</v>
      </c>
      <c r="E48" s="397"/>
      <c r="F48" s="571" t="s">
        <v>314</v>
      </c>
      <c r="G48" s="571" t="s">
        <v>95</v>
      </c>
      <c r="H48" s="574" t="s">
        <v>73</v>
      </c>
      <c r="I48" s="585" t="s">
        <v>1054</v>
      </c>
      <c r="J48" s="590" t="s">
        <v>1064</v>
      </c>
      <c r="K48" s="590" t="s">
        <v>1053</v>
      </c>
      <c r="L48" s="585" t="s">
        <v>1055</v>
      </c>
      <c r="M48" s="584">
        <v>4.5812999999999997</v>
      </c>
      <c r="N48" s="51">
        <v>1</v>
      </c>
      <c r="O48" s="217"/>
      <c r="P48" s="217"/>
      <c r="Q48" s="56"/>
      <c r="R48" s="135"/>
      <c r="S48" s="58"/>
      <c r="T48" s="59"/>
      <c r="U48" s="136"/>
      <c r="V48" s="61"/>
      <c r="W48" s="496"/>
      <c r="X48" s="63"/>
      <c r="Y48" s="64"/>
      <c r="Z48" s="65"/>
      <c r="AA48" s="534"/>
      <c r="AB48" s="536"/>
      <c r="AC48" s="304"/>
      <c r="AD48" s="220">
        <f t="shared" si="51"/>
        <v>0</v>
      </c>
      <c r="AE48" s="68">
        <f t="shared" si="52"/>
        <v>0</v>
      </c>
      <c r="AF48" s="69"/>
      <c r="AG48" s="69"/>
      <c r="AH48" s="70"/>
      <c r="AI48" s="159"/>
      <c r="AJ48" s="159"/>
      <c r="AK48" s="159"/>
      <c r="AL48" s="495"/>
      <c r="AM48" s="489"/>
      <c r="AN48" s="69">
        <v>409</v>
      </c>
      <c r="AO48" s="70"/>
      <c r="AP48" s="70"/>
      <c r="AQ48" s="601"/>
      <c r="AR48" s="69">
        <v>334</v>
      </c>
      <c r="AS48" s="69"/>
      <c r="AT48" s="493"/>
      <c r="AU48" s="494"/>
      <c r="AV48" s="490">
        <f t="shared" si="53"/>
        <v>334</v>
      </c>
      <c r="AW48" s="490">
        <f t="shared" si="54"/>
        <v>334</v>
      </c>
      <c r="AX48" s="71"/>
      <c r="AY48" s="72"/>
      <c r="AZ48" s="512"/>
      <c r="BA48" s="535"/>
      <c r="BB48" s="286"/>
      <c r="BC48" s="52">
        <f t="shared" si="55"/>
        <v>0</v>
      </c>
      <c r="BD48" s="51">
        <f t="shared" si="56"/>
        <v>0</v>
      </c>
      <c r="BE48" s="491">
        <f t="shared" si="57"/>
        <v>334</v>
      </c>
      <c r="BF48" s="395"/>
      <c r="BG48" s="217">
        <f t="shared" si="58"/>
        <v>0</v>
      </c>
      <c r="BH48" s="491">
        <f t="shared" si="59"/>
        <v>367.40000000000003</v>
      </c>
      <c r="BI48" s="395"/>
      <c r="BJ48" s="51">
        <f t="shared" si="60"/>
        <v>0</v>
      </c>
      <c r="BK48" s="491">
        <f t="shared" si="61"/>
        <v>384.09999999999997</v>
      </c>
      <c r="BL48" s="395"/>
      <c r="BM48" s="217">
        <f t="shared" si="62"/>
        <v>0</v>
      </c>
      <c r="BN48" s="491">
        <f t="shared" si="63"/>
        <v>400.8</v>
      </c>
      <c r="BO48" s="392">
        <f t="shared" si="64"/>
        <v>0</v>
      </c>
      <c r="BP48" s="217">
        <f t="shared" si="65"/>
        <v>0</v>
      </c>
      <c r="BQ48" s="51">
        <f t="shared" si="66"/>
        <v>0</v>
      </c>
      <c r="BR48" s="77">
        <v>1218</v>
      </c>
      <c r="JY48" s="3"/>
      <c r="JZ48" s="3"/>
      <c r="KA48" s="3"/>
      <c r="KB48" s="3"/>
      <c r="KC48" s="3"/>
      <c r="KD48" s="3"/>
      <c r="KE48" s="3"/>
      <c r="KF48" s="3"/>
      <c r="KG48" s="3"/>
    </row>
    <row r="49" spans="1:293" ht="13" customHeight="1" x14ac:dyDescent="0.15">
      <c r="A49" s="51" t="str">
        <f t="shared" si="50"/>
        <v>SQ61219</v>
      </c>
      <c r="B49" s="271" t="s">
        <v>226</v>
      </c>
      <c r="C49" s="297" t="s">
        <v>229</v>
      </c>
      <c r="D49" s="271" t="s">
        <v>470</v>
      </c>
      <c r="E49" s="397"/>
      <c r="F49" s="571" t="s">
        <v>314</v>
      </c>
      <c r="G49" s="571" t="s">
        <v>95</v>
      </c>
      <c r="H49" s="574" t="s">
        <v>73</v>
      </c>
      <c r="I49" s="585" t="s">
        <v>1054</v>
      </c>
      <c r="J49" s="590" t="s">
        <v>1064</v>
      </c>
      <c r="K49" s="590" t="s">
        <v>1053</v>
      </c>
      <c r="L49" s="585" t="s">
        <v>1055</v>
      </c>
      <c r="M49" s="584">
        <v>2.4946999999999999</v>
      </c>
      <c r="N49" s="51">
        <v>1</v>
      </c>
      <c r="O49" s="274"/>
      <c r="P49" s="274"/>
      <c r="Q49" s="56"/>
      <c r="R49" s="135"/>
      <c r="S49" s="58"/>
      <c r="T49" s="59"/>
      <c r="U49" s="136"/>
      <c r="V49" s="61"/>
      <c r="W49" s="496"/>
      <c r="X49" s="63"/>
      <c r="Y49" s="64"/>
      <c r="Z49" s="65"/>
      <c r="AA49" s="534"/>
      <c r="AB49" s="536"/>
      <c r="AC49" s="304"/>
      <c r="AD49" s="220">
        <f t="shared" si="51"/>
        <v>0</v>
      </c>
      <c r="AE49" s="68">
        <f t="shared" si="52"/>
        <v>0</v>
      </c>
      <c r="AF49" s="69"/>
      <c r="AG49" s="69"/>
      <c r="AH49" s="70"/>
      <c r="AI49" s="159"/>
      <c r="AJ49" s="159"/>
      <c r="AK49" s="159"/>
      <c r="AL49" s="495"/>
      <c r="AM49" s="489"/>
      <c r="AN49" s="69">
        <v>254</v>
      </c>
      <c r="AO49" s="70"/>
      <c r="AP49" s="70"/>
      <c r="AQ49" s="601"/>
      <c r="AR49" s="69">
        <v>209</v>
      </c>
      <c r="AS49" s="69"/>
      <c r="AT49" s="493"/>
      <c r="AU49" s="494"/>
      <c r="AV49" s="490">
        <f t="shared" si="53"/>
        <v>209</v>
      </c>
      <c r="AW49" s="490">
        <f t="shared" si="54"/>
        <v>209</v>
      </c>
      <c r="AX49" s="71"/>
      <c r="AY49" s="72"/>
      <c r="AZ49" s="512"/>
      <c r="BA49" s="535"/>
      <c r="BB49" s="286"/>
      <c r="BC49" s="52">
        <f t="shared" si="55"/>
        <v>0</v>
      </c>
      <c r="BD49" s="51">
        <f t="shared" si="56"/>
        <v>0</v>
      </c>
      <c r="BE49" s="491">
        <f t="shared" si="57"/>
        <v>209</v>
      </c>
      <c r="BF49" s="395"/>
      <c r="BG49" s="217">
        <f t="shared" si="58"/>
        <v>0</v>
      </c>
      <c r="BH49" s="491">
        <f t="shared" si="59"/>
        <v>229.9</v>
      </c>
      <c r="BI49" s="395"/>
      <c r="BJ49" s="51">
        <f t="shared" si="60"/>
        <v>0</v>
      </c>
      <c r="BK49" s="491">
        <f t="shared" si="61"/>
        <v>240.35</v>
      </c>
      <c r="BL49" s="395"/>
      <c r="BM49" s="217">
        <f t="shared" si="62"/>
        <v>0</v>
      </c>
      <c r="BN49" s="491">
        <f t="shared" si="63"/>
        <v>250.79999999999998</v>
      </c>
      <c r="BO49" s="392">
        <f t="shared" si="64"/>
        <v>0</v>
      </c>
      <c r="BP49" s="217">
        <f t="shared" si="65"/>
        <v>0</v>
      </c>
      <c r="BQ49" s="51">
        <f t="shared" si="66"/>
        <v>0</v>
      </c>
      <c r="BR49" s="77">
        <v>1219</v>
      </c>
      <c r="JY49" s="3"/>
      <c r="JZ49" s="3"/>
      <c r="KA49" s="3"/>
      <c r="KB49" s="3"/>
      <c r="KC49" s="3"/>
      <c r="KD49" s="3"/>
      <c r="KE49" s="3"/>
      <c r="KF49" s="3"/>
      <c r="KG49" s="3"/>
    </row>
    <row r="50" spans="1:293" ht="13" customHeight="1" x14ac:dyDescent="0.15">
      <c r="A50" s="51" t="str">
        <f t="shared" si="50"/>
        <v>SQ61220</v>
      </c>
      <c r="B50" s="271" t="s">
        <v>226</v>
      </c>
      <c r="C50" s="297" t="s">
        <v>230</v>
      </c>
      <c r="D50" s="271" t="s">
        <v>470</v>
      </c>
      <c r="E50" s="397"/>
      <c r="F50" s="571" t="s">
        <v>314</v>
      </c>
      <c r="G50" s="571" t="s">
        <v>95</v>
      </c>
      <c r="H50" s="574" t="s">
        <v>73</v>
      </c>
      <c r="I50" s="585" t="s">
        <v>1054</v>
      </c>
      <c r="J50" s="590" t="s">
        <v>1064</v>
      </c>
      <c r="K50" s="590" t="s">
        <v>1053</v>
      </c>
      <c r="L50" s="585" t="s">
        <v>1055</v>
      </c>
      <c r="M50" s="584">
        <v>2.4222000000000001</v>
      </c>
      <c r="N50" s="256">
        <v>1</v>
      </c>
      <c r="O50" s="543"/>
      <c r="P50" s="543"/>
      <c r="Q50" s="411"/>
      <c r="R50" s="135"/>
      <c r="S50" s="58"/>
      <c r="T50" s="59"/>
      <c r="U50" s="136"/>
      <c r="V50" s="61"/>
      <c r="W50" s="496"/>
      <c r="X50" s="63"/>
      <c r="Y50" s="64"/>
      <c r="Z50" s="65"/>
      <c r="AA50" s="534"/>
      <c r="AB50" s="536"/>
      <c r="AC50" s="304"/>
      <c r="AD50" s="220">
        <f t="shared" si="51"/>
        <v>0</v>
      </c>
      <c r="AE50" s="68">
        <f t="shared" si="52"/>
        <v>0</v>
      </c>
      <c r="AF50" s="69"/>
      <c r="AG50" s="69"/>
      <c r="AH50" s="70"/>
      <c r="AI50" s="159"/>
      <c r="AJ50" s="159"/>
      <c r="AK50" s="159"/>
      <c r="AL50" s="495"/>
      <c r="AM50" s="489"/>
      <c r="AN50" s="69">
        <v>239</v>
      </c>
      <c r="AO50" s="70"/>
      <c r="AP50" s="70"/>
      <c r="AQ50" s="601"/>
      <c r="AR50" s="69">
        <v>194</v>
      </c>
      <c r="AS50" s="69"/>
      <c r="AT50" s="493"/>
      <c r="AU50" s="494"/>
      <c r="AV50" s="490">
        <f t="shared" si="53"/>
        <v>194</v>
      </c>
      <c r="AW50" s="490">
        <f t="shared" si="54"/>
        <v>194</v>
      </c>
      <c r="AX50" s="71"/>
      <c r="AY50" s="72"/>
      <c r="AZ50" s="512"/>
      <c r="BA50" s="535"/>
      <c r="BB50" s="286"/>
      <c r="BC50" s="52">
        <f t="shared" si="55"/>
        <v>0</v>
      </c>
      <c r="BD50" s="51">
        <f t="shared" si="56"/>
        <v>0</v>
      </c>
      <c r="BE50" s="491">
        <f t="shared" si="57"/>
        <v>194</v>
      </c>
      <c r="BF50" s="395"/>
      <c r="BG50" s="217">
        <f t="shared" si="58"/>
        <v>0</v>
      </c>
      <c r="BH50" s="491">
        <f t="shared" si="59"/>
        <v>213.4</v>
      </c>
      <c r="BI50" s="395"/>
      <c r="BJ50" s="51">
        <f t="shared" si="60"/>
        <v>0</v>
      </c>
      <c r="BK50" s="491">
        <f t="shared" si="61"/>
        <v>223.1</v>
      </c>
      <c r="BL50" s="395"/>
      <c r="BM50" s="217">
        <f t="shared" si="62"/>
        <v>0</v>
      </c>
      <c r="BN50" s="491">
        <f t="shared" si="63"/>
        <v>232.79999999999998</v>
      </c>
      <c r="BO50" s="392">
        <f t="shared" si="64"/>
        <v>0</v>
      </c>
      <c r="BP50" s="217">
        <f t="shared" si="65"/>
        <v>0</v>
      </c>
      <c r="BQ50" s="51">
        <f t="shared" si="66"/>
        <v>0</v>
      </c>
      <c r="BR50" s="77">
        <v>1220</v>
      </c>
      <c r="JY50" s="3"/>
      <c r="JZ50" s="3"/>
      <c r="KA50" s="3"/>
      <c r="KB50" s="3"/>
      <c r="KC50" s="3"/>
      <c r="KD50" s="3"/>
      <c r="KE50" s="3"/>
      <c r="KF50" s="3"/>
      <c r="KG50" s="3"/>
    </row>
    <row r="51" spans="1:293" ht="13" customHeight="1" x14ac:dyDescent="0.15">
      <c r="A51" s="51" t="str">
        <f t="shared" si="50"/>
        <v>SQ61221</v>
      </c>
      <c r="B51" s="271" t="s">
        <v>226</v>
      </c>
      <c r="C51" s="271" t="s">
        <v>231</v>
      </c>
      <c r="D51" s="271" t="s">
        <v>470</v>
      </c>
      <c r="E51" s="397"/>
      <c r="F51" s="571" t="s">
        <v>314</v>
      </c>
      <c r="G51" s="571" t="s">
        <v>95</v>
      </c>
      <c r="H51" s="574" t="s">
        <v>73</v>
      </c>
      <c r="I51" s="585" t="s">
        <v>1054</v>
      </c>
      <c r="J51" s="590" t="s">
        <v>1064</v>
      </c>
      <c r="K51" s="590" t="s">
        <v>1053</v>
      </c>
      <c r="L51" s="585" t="s">
        <v>1055</v>
      </c>
      <c r="M51" s="584">
        <v>2.9710000000000001</v>
      </c>
      <c r="N51" s="500">
        <v>1</v>
      </c>
      <c r="O51" s="416"/>
      <c r="P51" s="416"/>
      <c r="Q51" s="411"/>
      <c r="R51" s="135"/>
      <c r="S51" s="58"/>
      <c r="T51" s="59"/>
      <c r="U51" s="136"/>
      <c r="V51" s="61"/>
      <c r="W51" s="496"/>
      <c r="X51" s="63"/>
      <c r="Y51" s="64"/>
      <c r="Z51" s="65"/>
      <c r="AA51" s="534"/>
      <c r="AB51" s="536"/>
      <c r="AC51" s="304"/>
      <c r="AD51" s="220">
        <f t="shared" si="51"/>
        <v>0</v>
      </c>
      <c r="AE51" s="68">
        <f t="shared" si="52"/>
        <v>0</v>
      </c>
      <c r="AF51" s="69"/>
      <c r="AG51" s="69"/>
      <c r="AH51" s="70"/>
      <c r="AI51" s="159"/>
      <c r="AJ51" s="159"/>
      <c r="AK51" s="159"/>
      <c r="AL51" s="495"/>
      <c r="AM51" s="489"/>
      <c r="AN51" s="69">
        <v>289</v>
      </c>
      <c r="AO51" s="70"/>
      <c r="AP51" s="70"/>
      <c r="AQ51" s="601"/>
      <c r="AR51" s="69">
        <v>234</v>
      </c>
      <c r="AS51" s="69"/>
      <c r="AT51" s="493"/>
      <c r="AU51" s="494"/>
      <c r="AV51" s="490">
        <f t="shared" si="53"/>
        <v>234</v>
      </c>
      <c r="AW51" s="490">
        <f t="shared" si="54"/>
        <v>234</v>
      </c>
      <c r="AX51" s="71"/>
      <c r="AY51" s="72"/>
      <c r="AZ51" s="512"/>
      <c r="BA51" s="535"/>
      <c r="BB51" s="286"/>
      <c r="BC51" s="52">
        <f t="shared" si="55"/>
        <v>0</v>
      </c>
      <c r="BD51" s="51">
        <f t="shared" si="56"/>
        <v>0</v>
      </c>
      <c r="BE51" s="491">
        <f t="shared" si="57"/>
        <v>234</v>
      </c>
      <c r="BF51" s="395"/>
      <c r="BG51" s="217">
        <f t="shared" si="58"/>
        <v>0</v>
      </c>
      <c r="BH51" s="491">
        <f t="shared" si="59"/>
        <v>257.40000000000003</v>
      </c>
      <c r="BI51" s="395"/>
      <c r="BJ51" s="51">
        <f t="shared" si="60"/>
        <v>0</v>
      </c>
      <c r="BK51" s="491">
        <f t="shared" si="61"/>
        <v>269.09999999999997</v>
      </c>
      <c r="BL51" s="395"/>
      <c r="BM51" s="217">
        <f t="shared" si="62"/>
        <v>0</v>
      </c>
      <c r="BN51" s="491">
        <f t="shared" si="63"/>
        <v>280.8</v>
      </c>
      <c r="BO51" s="392">
        <f t="shared" si="64"/>
        <v>0</v>
      </c>
      <c r="BP51" s="217">
        <f t="shared" si="65"/>
        <v>0</v>
      </c>
      <c r="BQ51" s="51">
        <f t="shared" si="66"/>
        <v>0</v>
      </c>
      <c r="BR51" s="77">
        <v>1221</v>
      </c>
      <c r="JY51" s="3"/>
      <c r="JZ51" s="3"/>
      <c r="KA51" s="3"/>
      <c r="KB51" s="3"/>
      <c r="KC51" s="3"/>
      <c r="KD51" s="3"/>
      <c r="KE51" s="3"/>
      <c r="KF51" s="3"/>
      <c r="KG51" s="3"/>
    </row>
    <row r="52" spans="1:293" ht="13" customHeight="1" x14ac:dyDescent="0.15">
      <c r="A52" s="51" t="str">
        <f t="shared" si="50"/>
        <v>SQ61222</v>
      </c>
      <c r="B52" s="271" t="s">
        <v>226</v>
      </c>
      <c r="C52" s="297" t="s">
        <v>232</v>
      </c>
      <c r="D52" s="271" t="s">
        <v>470</v>
      </c>
      <c r="E52" s="397"/>
      <c r="F52" s="571" t="s">
        <v>314</v>
      </c>
      <c r="G52" s="572" t="s">
        <v>83</v>
      </c>
      <c r="H52" s="574" t="s">
        <v>73</v>
      </c>
      <c r="I52" s="585" t="s">
        <v>1054</v>
      </c>
      <c r="J52" s="590" t="s">
        <v>1064</v>
      </c>
      <c r="K52" s="590" t="s">
        <v>1053</v>
      </c>
      <c r="L52" s="585" t="s">
        <v>1055</v>
      </c>
      <c r="M52" s="584">
        <v>4.5358999999999998</v>
      </c>
      <c r="N52" s="542">
        <v>3</v>
      </c>
      <c r="O52" s="543"/>
      <c r="P52" s="543"/>
      <c r="Q52" s="411"/>
      <c r="R52" s="135"/>
      <c r="S52" s="58"/>
      <c r="T52" s="59"/>
      <c r="U52" s="136"/>
      <c r="V52" s="61"/>
      <c r="W52" s="496"/>
      <c r="X52" s="63"/>
      <c r="Y52" s="64"/>
      <c r="Z52" s="65"/>
      <c r="AA52" s="534"/>
      <c r="AB52" s="536"/>
      <c r="AC52" s="304"/>
      <c r="AD52" s="220">
        <f t="shared" si="51"/>
        <v>0</v>
      </c>
      <c r="AE52" s="68">
        <f t="shared" si="52"/>
        <v>0</v>
      </c>
      <c r="AF52" s="69"/>
      <c r="AG52" s="69"/>
      <c r="AH52" s="70"/>
      <c r="AI52" s="159"/>
      <c r="AJ52" s="159"/>
      <c r="AK52" s="159"/>
      <c r="AL52" s="495"/>
      <c r="AM52" s="489"/>
      <c r="AN52" s="69">
        <v>419</v>
      </c>
      <c r="AO52" s="70"/>
      <c r="AP52" s="70"/>
      <c r="AQ52" s="601"/>
      <c r="AR52" s="69">
        <v>344</v>
      </c>
      <c r="AS52" s="69"/>
      <c r="AT52" s="493"/>
      <c r="AU52" s="494"/>
      <c r="AV52" s="490">
        <f t="shared" si="53"/>
        <v>344</v>
      </c>
      <c r="AW52" s="490">
        <f t="shared" si="54"/>
        <v>344</v>
      </c>
      <c r="AX52" s="71"/>
      <c r="AY52" s="72"/>
      <c r="AZ52" s="512"/>
      <c r="BA52" s="535"/>
      <c r="BB52" s="286"/>
      <c r="BC52" s="52">
        <f t="shared" si="55"/>
        <v>0</v>
      </c>
      <c r="BD52" s="51">
        <f t="shared" si="56"/>
        <v>0</v>
      </c>
      <c r="BE52" s="491">
        <f t="shared" si="57"/>
        <v>344</v>
      </c>
      <c r="BF52" s="395"/>
      <c r="BG52" s="217">
        <f t="shared" si="58"/>
        <v>0</v>
      </c>
      <c r="BH52" s="491">
        <f t="shared" si="59"/>
        <v>378.40000000000003</v>
      </c>
      <c r="BI52" s="395"/>
      <c r="BJ52" s="51">
        <f t="shared" si="60"/>
        <v>0</v>
      </c>
      <c r="BK52" s="491">
        <f t="shared" si="61"/>
        <v>395.59999999999997</v>
      </c>
      <c r="BL52" s="395"/>
      <c r="BM52" s="217">
        <f t="shared" si="62"/>
        <v>0</v>
      </c>
      <c r="BN52" s="491">
        <f t="shared" si="63"/>
        <v>412.8</v>
      </c>
      <c r="BO52" s="392">
        <f t="shared" si="64"/>
        <v>0</v>
      </c>
      <c r="BP52" s="217">
        <f t="shared" si="65"/>
        <v>0</v>
      </c>
      <c r="BQ52" s="51">
        <f t="shared" si="66"/>
        <v>0</v>
      </c>
      <c r="BR52" s="77">
        <v>1222</v>
      </c>
      <c r="JY52" s="3"/>
      <c r="JZ52" s="3"/>
      <c r="KA52" s="3"/>
      <c r="KB52" s="3"/>
      <c r="KC52" s="3"/>
      <c r="KD52" s="3"/>
      <c r="KE52" s="3"/>
      <c r="KF52" s="3"/>
      <c r="KG52" s="3"/>
    </row>
    <row r="53" spans="1:293" ht="13" customHeight="1" x14ac:dyDescent="0.15">
      <c r="A53" s="51" t="str">
        <f t="shared" si="50"/>
        <v>SQ61224</v>
      </c>
      <c r="B53" s="271" t="s">
        <v>226</v>
      </c>
      <c r="C53" s="271" t="s">
        <v>233</v>
      </c>
      <c r="D53" s="271" t="s">
        <v>470</v>
      </c>
      <c r="E53" s="397"/>
      <c r="F53" s="571" t="s">
        <v>388</v>
      </c>
      <c r="G53" s="572" t="s">
        <v>72</v>
      </c>
      <c r="H53" s="574" t="s">
        <v>73</v>
      </c>
      <c r="I53" s="585" t="s">
        <v>1054</v>
      </c>
      <c r="J53" s="590" t="s">
        <v>1064</v>
      </c>
      <c r="K53" s="590" t="s">
        <v>1053</v>
      </c>
      <c r="L53" s="585" t="s">
        <v>1055</v>
      </c>
      <c r="M53" s="584">
        <v>3.3792</v>
      </c>
      <c r="N53" s="51">
        <v>5</v>
      </c>
      <c r="O53" s="432"/>
      <c r="P53" s="432"/>
      <c r="Q53" s="56"/>
      <c r="R53" s="135"/>
      <c r="S53" s="58"/>
      <c r="T53" s="59"/>
      <c r="U53" s="136"/>
      <c r="V53" s="61"/>
      <c r="W53" s="496"/>
      <c r="X53" s="63"/>
      <c r="Y53" s="64"/>
      <c r="Z53" s="65"/>
      <c r="AA53" s="534"/>
      <c r="AB53" s="536"/>
      <c r="AC53" s="304"/>
      <c r="AD53" s="220">
        <f t="shared" si="51"/>
        <v>0</v>
      </c>
      <c r="AE53" s="68">
        <f t="shared" si="52"/>
        <v>0</v>
      </c>
      <c r="AF53" s="69"/>
      <c r="AG53" s="69"/>
      <c r="AH53" s="70"/>
      <c r="AI53" s="159"/>
      <c r="AJ53" s="159"/>
      <c r="AK53" s="159"/>
      <c r="AL53" s="495"/>
      <c r="AM53" s="489"/>
      <c r="AN53" s="69">
        <v>349</v>
      </c>
      <c r="AO53" s="70"/>
      <c r="AP53" s="70"/>
      <c r="AQ53" s="601"/>
      <c r="AR53" s="69">
        <v>284</v>
      </c>
      <c r="AS53" s="69"/>
      <c r="AT53" s="493"/>
      <c r="AU53" s="494"/>
      <c r="AV53" s="490">
        <f t="shared" si="53"/>
        <v>284</v>
      </c>
      <c r="AW53" s="490">
        <f t="shared" si="54"/>
        <v>284</v>
      </c>
      <c r="AX53" s="71"/>
      <c r="AY53" s="72"/>
      <c r="AZ53" s="512"/>
      <c r="BA53" s="535"/>
      <c r="BB53" s="286"/>
      <c r="BC53" s="52">
        <f t="shared" si="55"/>
        <v>0</v>
      </c>
      <c r="BD53" s="51">
        <f t="shared" si="56"/>
        <v>0</v>
      </c>
      <c r="BE53" s="491">
        <f t="shared" si="57"/>
        <v>284</v>
      </c>
      <c r="BF53" s="395"/>
      <c r="BG53" s="217">
        <f t="shared" si="58"/>
        <v>0</v>
      </c>
      <c r="BH53" s="491">
        <f t="shared" si="59"/>
        <v>312.40000000000003</v>
      </c>
      <c r="BI53" s="395"/>
      <c r="BJ53" s="51">
        <f t="shared" si="60"/>
        <v>0</v>
      </c>
      <c r="BK53" s="491">
        <f t="shared" si="61"/>
        <v>326.59999999999997</v>
      </c>
      <c r="BL53" s="395"/>
      <c r="BM53" s="217">
        <f t="shared" si="62"/>
        <v>0</v>
      </c>
      <c r="BN53" s="491">
        <f t="shared" si="63"/>
        <v>340.8</v>
      </c>
      <c r="BO53" s="392">
        <f t="shared" si="64"/>
        <v>0</v>
      </c>
      <c r="BP53" s="217">
        <f t="shared" si="65"/>
        <v>0</v>
      </c>
      <c r="BQ53" s="51">
        <f t="shared" si="66"/>
        <v>0</v>
      </c>
      <c r="BR53" s="77">
        <v>1224</v>
      </c>
      <c r="JY53" s="3"/>
      <c r="JZ53" s="3"/>
      <c r="KA53" s="3"/>
      <c r="KB53" s="3"/>
      <c r="KC53" s="3"/>
      <c r="KD53" s="3"/>
      <c r="KE53" s="3"/>
      <c r="KF53" s="3"/>
      <c r="KG53" s="3"/>
    </row>
    <row r="54" spans="1:293" ht="13" customHeight="1" x14ac:dyDescent="0.15">
      <c r="A54" s="51" t="str">
        <f t="shared" si="50"/>
        <v>SQ61225</v>
      </c>
      <c r="B54" s="271" t="s">
        <v>226</v>
      </c>
      <c r="C54" s="271" t="s">
        <v>234</v>
      </c>
      <c r="D54" s="271" t="s">
        <v>470</v>
      </c>
      <c r="E54" s="397"/>
      <c r="F54" s="571" t="s">
        <v>388</v>
      </c>
      <c r="G54" s="572" t="s">
        <v>72</v>
      </c>
      <c r="H54" s="573" t="s">
        <v>70</v>
      </c>
      <c r="I54" s="588" t="s">
        <v>1054</v>
      </c>
      <c r="J54" s="590" t="s">
        <v>1064</v>
      </c>
      <c r="K54" s="590" t="s">
        <v>1053</v>
      </c>
      <c r="L54" s="588" t="s">
        <v>1055</v>
      </c>
      <c r="M54" s="584">
        <v>3.0617000000000001</v>
      </c>
      <c r="N54" s="51">
        <v>5</v>
      </c>
      <c r="O54" s="217"/>
      <c r="P54" s="217"/>
      <c r="Q54" s="56"/>
      <c r="R54" s="135"/>
      <c r="S54" s="58"/>
      <c r="T54" s="59"/>
      <c r="U54" s="136"/>
      <c r="V54" s="61"/>
      <c r="W54" s="496"/>
      <c r="X54" s="63"/>
      <c r="Y54" s="64"/>
      <c r="Z54" s="65"/>
      <c r="AA54" s="534"/>
      <c r="AB54" s="536"/>
      <c r="AC54" s="304"/>
      <c r="AD54" s="220">
        <f t="shared" si="51"/>
        <v>0</v>
      </c>
      <c r="AE54" s="68">
        <f t="shared" si="52"/>
        <v>0</v>
      </c>
      <c r="AF54" s="69"/>
      <c r="AG54" s="69"/>
      <c r="AH54" s="70"/>
      <c r="AI54" s="159"/>
      <c r="AJ54" s="159"/>
      <c r="AK54" s="159"/>
      <c r="AL54" s="495"/>
      <c r="AM54" s="489"/>
      <c r="AN54" s="69">
        <v>294</v>
      </c>
      <c r="AO54" s="70"/>
      <c r="AP54" s="70"/>
      <c r="AQ54" s="601"/>
      <c r="AR54" s="69">
        <v>239</v>
      </c>
      <c r="AS54" s="69"/>
      <c r="AT54" s="493"/>
      <c r="AU54" s="494"/>
      <c r="AV54" s="490">
        <f t="shared" si="53"/>
        <v>239</v>
      </c>
      <c r="AW54" s="490">
        <f t="shared" si="54"/>
        <v>239</v>
      </c>
      <c r="AX54" s="71"/>
      <c r="AY54" s="72"/>
      <c r="AZ54" s="512"/>
      <c r="BA54" s="535"/>
      <c r="BB54" s="286"/>
      <c r="BC54" s="52">
        <f t="shared" si="55"/>
        <v>0</v>
      </c>
      <c r="BD54" s="51">
        <f t="shared" si="56"/>
        <v>0</v>
      </c>
      <c r="BE54" s="491">
        <f t="shared" si="57"/>
        <v>239</v>
      </c>
      <c r="BF54" s="395"/>
      <c r="BG54" s="217">
        <f t="shared" si="58"/>
        <v>0</v>
      </c>
      <c r="BH54" s="491">
        <f t="shared" si="59"/>
        <v>262.90000000000003</v>
      </c>
      <c r="BI54" s="395"/>
      <c r="BJ54" s="51">
        <f t="shared" si="60"/>
        <v>0</v>
      </c>
      <c r="BK54" s="491">
        <f t="shared" si="61"/>
        <v>274.84999999999997</v>
      </c>
      <c r="BL54" s="395"/>
      <c r="BM54" s="217">
        <f t="shared" si="62"/>
        <v>0</v>
      </c>
      <c r="BN54" s="491">
        <f t="shared" si="63"/>
        <v>286.8</v>
      </c>
      <c r="BO54" s="392">
        <f t="shared" si="64"/>
        <v>0</v>
      </c>
      <c r="BP54" s="217">
        <f t="shared" si="65"/>
        <v>0</v>
      </c>
      <c r="BQ54" s="51">
        <f t="shared" si="66"/>
        <v>0</v>
      </c>
      <c r="BR54" s="77">
        <v>1225</v>
      </c>
      <c r="JY54" s="3"/>
      <c r="JZ54" s="3"/>
      <c r="KA54" s="3"/>
      <c r="KB54" s="3"/>
      <c r="KC54" s="3"/>
      <c r="KD54" s="3"/>
      <c r="KE54" s="3"/>
      <c r="KF54" s="3"/>
      <c r="KG54" s="3"/>
    </row>
    <row r="55" spans="1:293" ht="13" customHeight="1" x14ac:dyDescent="0.15">
      <c r="A55" s="51" t="str">
        <f t="shared" si="50"/>
        <v>SQ61226</v>
      </c>
      <c r="B55" s="271" t="s">
        <v>226</v>
      </c>
      <c r="C55" s="271" t="s">
        <v>235</v>
      </c>
      <c r="D55" s="271" t="s">
        <v>470</v>
      </c>
      <c r="E55" s="397"/>
      <c r="F55" s="571" t="s">
        <v>388</v>
      </c>
      <c r="G55" s="572" t="s">
        <v>72</v>
      </c>
      <c r="H55" s="573" t="s">
        <v>70</v>
      </c>
      <c r="I55" s="588" t="s">
        <v>1054</v>
      </c>
      <c r="J55" s="590" t="s">
        <v>1064</v>
      </c>
      <c r="K55" s="590" t="s">
        <v>1053</v>
      </c>
      <c r="L55" s="588" t="s">
        <v>1055</v>
      </c>
      <c r="M55" s="584">
        <v>2.1999</v>
      </c>
      <c r="N55" s="51">
        <v>10</v>
      </c>
      <c r="O55" s="217"/>
      <c r="P55" s="217"/>
      <c r="Q55" s="56"/>
      <c r="R55" s="135"/>
      <c r="S55" s="58"/>
      <c r="T55" s="59"/>
      <c r="U55" s="136"/>
      <c r="V55" s="61"/>
      <c r="W55" s="496"/>
      <c r="X55" s="63"/>
      <c r="Y55" s="64"/>
      <c r="Z55" s="65"/>
      <c r="AA55" s="534"/>
      <c r="AB55" s="536"/>
      <c r="AC55" s="304"/>
      <c r="AD55" s="220">
        <f t="shared" si="51"/>
        <v>0</v>
      </c>
      <c r="AE55" s="68">
        <f t="shared" si="52"/>
        <v>0</v>
      </c>
      <c r="AF55" s="69"/>
      <c r="AG55" s="69"/>
      <c r="AH55" s="70"/>
      <c r="AI55" s="159"/>
      <c r="AJ55" s="159"/>
      <c r="AK55" s="159"/>
      <c r="AL55" s="495"/>
      <c r="AM55" s="489"/>
      <c r="AN55" s="69">
        <v>254</v>
      </c>
      <c r="AO55" s="70"/>
      <c r="AP55" s="70"/>
      <c r="AQ55" s="601"/>
      <c r="AR55" s="69">
        <v>209</v>
      </c>
      <c r="AS55" s="69"/>
      <c r="AT55" s="493"/>
      <c r="AU55" s="494"/>
      <c r="AV55" s="490">
        <f t="shared" si="53"/>
        <v>209</v>
      </c>
      <c r="AW55" s="490">
        <f t="shared" si="54"/>
        <v>209</v>
      </c>
      <c r="AX55" s="71"/>
      <c r="AY55" s="72"/>
      <c r="AZ55" s="512"/>
      <c r="BA55" s="535"/>
      <c r="BB55" s="286"/>
      <c r="BC55" s="52">
        <f t="shared" si="55"/>
        <v>0</v>
      </c>
      <c r="BD55" s="51">
        <f t="shared" si="56"/>
        <v>0</v>
      </c>
      <c r="BE55" s="491">
        <f t="shared" si="57"/>
        <v>209</v>
      </c>
      <c r="BF55" s="395"/>
      <c r="BG55" s="217">
        <f t="shared" si="58"/>
        <v>0</v>
      </c>
      <c r="BH55" s="491">
        <f t="shared" si="59"/>
        <v>229.9</v>
      </c>
      <c r="BI55" s="395"/>
      <c r="BJ55" s="51">
        <f t="shared" si="60"/>
        <v>0</v>
      </c>
      <c r="BK55" s="491">
        <f t="shared" si="61"/>
        <v>240.35</v>
      </c>
      <c r="BL55" s="395"/>
      <c r="BM55" s="217">
        <f t="shared" si="62"/>
        <v>0</v>
      </c>
      <c r="BN55" s="491">
        <f t="shared" si="63"/>
        <v>250.79999999999998</v>
      </c>
      <c r="BO55" s="392">
        <f t="shared" si="64"/>
        <v>0</v>
      </c>
      <c r="BP55" s="217">
        <f t="shared" si="65"/>
        <v>0</v>
      </c>
      <c r="BQ55" s="51">
        <f t="shared" si="66"/>
        <v>0</v>
      </c>
      <c r="BR55" s="77">
        <v>1226</v>
      </c>
      <c r="JY55" s="3"/>
      <c r="JZ55" s="3"/>
      <c r="KA55" s="3"/>
      <c r="KB55" s="3"/>
      <c r="KC55" s="3"/>
      <c r="KD55" s="3"/>
      <c r="KE55" s="3"/>
      <c r="KF55" s="3"/>
      <c r="KG55" s="3"/>
    </row>
    <row r="56" spans="1:293" ht="13" customHeight="1" x14ac:dyDescent="0.15">
      <c r="A56" s="51" t="str">
        <f t="shared" si="50"/>
        <v>SQ61236</v>
      </c>
      <c r="B56" s="271" t="s">
        <v>226</v>
      </c>
      <c r="C56" s="271" t="s">
        <v>236</v>
      </c>
      <c r="D56" s="271" t="s">
        <v>470</v>
      </c>
      <c r="E56" s="397"/>
      <c r="F56" s="571" t="s">
        <v>388</v>
      </c>
      <c r="G56" s="572" t="s">
        <v>72</v>
      </c>
      <c r="H56" s="573" t="s">
        <v>70</v>
      </c>
      <c r="I56" s="588" t="s">
        <v>1054</v>
      </c>
      <c r="J56" s="590" t="s">
        <v>1064</v>
      </c>
      <c r="K56" s="590" t="s">
        <v>1053</v>
      </c>
      <c r="L56" s="588" t="s">
        <v>1055</v>
      </c>
      <c r="M56" s="584">
        <v>2.0185</v>
      </c>
      <c r="N56" s="51">
        <v>5</v>
      </c>
      <c r="O56" s="217"/>
      <c r="P56" s="217"/>
      <c r="Q56" s="56"/>
      <c r="R56" s="135"/>
      <c r="S56" s="58"/>
      <c r="T56" s="59"/>
      <c r="U56" s="136"/>
      <c r="V56" s="61"/>
      <c r="W56" s="496"/>
      <c r="X56" s="63"/>
      <c r="Y56" s="64"/>
      <c r="Z56" s="65"/>
      <c r="AA56" s="534"/>
      <c r="AB56" s="536"/>
      <c r="AC56" s="304"/>
      <c r="AD56" s="220">
        <f t="shared" si="51"/>
        <v>0</v>
      </c>
      <c r="AE56" s="68">
        <f t="shared" si="52"/>
        <v>0</v>
      </c>
      <c r="AF56" s="69"/>
      <c r="AG56" s="69"/>
      <c r="AH56" s="70"/>
      <c r="AI56" s="159"/>
      <c r="AJ56" s="159"/>
      <c r="AK56" s="159"/>
      <c r="AL56" s="495"/>
      <c r="AM56" s="489"/>
      <c r="AN56" s="69">
        <v>219</v>
      </c>
      <c r="AO56" s="70"/>
      <c r="AP56" s="70"/>
      <c r="AQ56" s="601"/>
      <c r="AR56" s="69">
        <v>179</v>
      </c>
      <c r="AS56" s="69"/>
      <c r="AT56" s="493"/>
      <c r="AU56" s="494"/>
      <c r="AV56" s="490">
        <f t="shared" si="53"/>
        <v>179</v>
      </c>
      <c r="AW56" s="490">
        <f t="shared" si="54"/>
        <v>179</v>
      </c>
      <c r="AX56" s="71"/>
      <c r="AY56" s="72"/>
      <c r="AZ56" s="512"/>
      <c r="BA56" s="535"/>
      <c r="BB56" s="286"/>
      <c r="BC56" s="52">
        <f t="shared" si="55"/>
        <v>0</v>
      </c>
      <c r="BD56" s="51">
        <f t="shared" si="56"/>
        <v>0</v>
      </c>
      <c r="BE56" s="491">
        <f t="shared" si="57"/>
        <v>179</v>
      </c>
      <c r="BF56" s="395"/>
      <c r="BG56" s="217">
        <f t="shared" si="58"/>
        <v>0</v>
      </c>
      <c r="BH56" s="491">
        <f t="shared" si="59"/>
        <v>196.9</v>
      </c>
      <c r="BI56" s="395"/>
      <c r="BJ56" s="51">
        <f t="shared" si="60"/>
        <v>0</v>
      </c>
      <c r="BK56" s="491">
        <f t="shared" si="61"/>
        <v>205.85</v>
      </c>
      <c r="BL56" s="395"/>
      <c r="BM56" s="217">
        <f t="shared" si="62"/>
        <v>0</v>
      </c>
      <c r="BN56" s="491">
        <f t="shared" si="63"/>
        <v>214.79999999999998</v>
      </c>
      <c r="BO56" s="392">
        <f t="shared" si="64"/>
        <v>0</v>
      </c>
      <c r="BP56" s="217">
        <f t="shared" si="65"/>
        <v>0</v>
      </c>
      <c r="BQ56" s="51">
        <f t="shared" si="66"/>
        <v>0</v>
      </c>
      <c r="BR56" s="77">
        <v>1236</v>
      </c>
      <c r="JY56" s="3"/>
      <c r="JZ56" s="3"/>
      <c r="KA56" s="3"/>
      <c r="KB56" s="3"/>
      <c r="KC56" s="3"/>
      <c r="KD56" s="3"/>
      <c r="KE56" s="3"/>
      <c r="KF56" s="3"/>
      <c r="KG56" s="3"/>
    </row>
    <row r="57" spans="1:293" ht="13" customHeight="1" x14ac:dyDescent="0.15">
      <c r="A57" s="51" t="str">
        <f t="shared" si="50"/>
        <v>SQ61384</v>
      </c>
      <c r="B57" s="271" t="s">
        <v>226</v>
      </c>
      <c r="C57" s="271" t="s">
        <v>320</v>
      </c>
      <c r="D57" s="271" t="s">
        <v>470</v>
      </c>
      <c r="E57" s="397"/>
      <c r="F57" s="570" t="s">
        <v>63</v>
      </c>
      <c r="G57" s="572" t="s">
        <v>63</v>
      </c>
      <c r="H57" s="573" t="s">
        <v>70</v>
      </c>
      <c r="I57" s="588" t="s">
        <v>1054</v>
      </c>
      <c r="J57" s="590" t="s">
        <v>1064</v>
      </c>
      <c r="K57" s="590" t="s">
        <v>1053</v>
      </c>
      <c r="L57" s="588" t="s">
        <v>1055</v>
      </c>
      <c r="M57" s="584">
        <v>1.2927</v>
      </c>
      <c r="N57" s="51">
        <v>20</v>
      </c>
      <c r="O57" s="217"/>
      <c r="P57" s="217"/>
      <c r="Q57" s="56"/>
      <c r="R57" s="135"/>
      <c r="S57" s="58"/>
      <c r="T57" s="59"/>
      <c r="U57" s="136"/>
      <c r="V57" s="61"/>
      <c r="W57" s="496"/>
      <c r="X57" s="63"/>
      <c r="Y57" s="64"/>
      <c r="Z57" s="65"/>
      <c r="AA57" s="534"/>
      <c r="AB57" s="536"/>
      <c r="AC57" s="304"/>
      <c r="AD57" s="220">
        <f t="shared" si="51"/>
        <v>0</v>
      </c>
      <c r="AE57" s="68">
        <f t="shared" si="52"/>
        <v>0</v>
      </c>
      <c r="AF57" s="69"/>
      <c r="AG57" s="69"/>
      <c r="AH57" s="70"/>
      <c r="AI57" s="159"/>
      <c r="AJ57" s="159"/>
      <c r="AK57" s="159"/>
      <c r="AL57" s="495"/>
      <c r="AM57" s="489"/>
      <c r="AN57" s="69">
        <v>234</v>
      </c>
      <c r="AO57" s="70"/>
      <c r="AP57" s="70"/>
      <c r="AQ57" s="601"/>
      <c r="AR57" s="69">
        <v>189</v>
      </c>
      <c r="AS57" s="69"/>
      <c r="AT57" s="493"/>
      <c r="AU57" s="494"/>
      <c r="AV57" s="490">
        <f t="shared" si="53"/>
        <v>189</v>
      </c>
      <c r="AW57" s="490">
        <f t="shared" si="54"/>
        <v>189</v>
      </c>
      <c r="AX57" s="71"/>
      <c r="AY57" s="72"/>
      <c r="AZ57" s="512"/>
      <c r="BA57" s="535"/>
      <c r="BB57" s="286"/>
      <c r="BC57" s="52">
        <f t="shared" si="55"/>
        <v>0</v>
      </c>
      <c r="BD57" s="51">
        <f t="shared" si="56"/>
        <v>0</v>
      </c>
      <c r="BE57" s="491">
        <f t="shared" si="57"/>
        <v>189</v>
      </c>
      <c r="BF57" s="395"/>
      <c r="BG57" s="217">
        <f t="shared" si="58"/>
        <v>0</v>
      </c>
      <c r="BH57" s="491">
        <f t="shared" si="59"/>
        <v>207.9</v>
      </c>
      <c r="BI57" s="395"/>
      <c r="BJ57" s="51">
        <f t="shared" si="60"/>
        <v>0</v>
      </c>
      <c r="BK57" s="491">
        <f t="shared" si="61"/>
        <v>217.35</v>
      </c>
      <c r="BL57" s="395"/>
      <c r="BM57" s="217">
        <f t="shared" si="62"/>
        <v>0</v>
      </c>
      <c r="BN57" s="491">
        <f t="shared" si="63"/>
        <v>226.79999999999998</v>
      </c>
      <c r="BO57" s="392">
        <f t="shared" si="64"/>
        <v>0</v>
      </c>
      <c r="BP57" s="217">
        <f t="shared" si="65"/>
        <v>0</v>
      </c>
      <c r="BQ57" s="51">
        <f t="shared" si="66"/>
        <v>0</v>
      </c>
      <c r="BR57" s="77">
        <v>1384</v>
      </c>
      <c r="JY57" s="3"/>
      <c r="JZ57" s="3"/>
      <c r="KA57" s="3"/>
      <c r="KB57" s="3"/>
      <c r="KC57" s="3"/>
      <c r="KD57" s="3"/>
      <c r="KE57" s="3"/>
      <c r="KF57" s="3"/>
      <c r="KG57" s="3"/>
    </row>
    <row r="58" spans="1:293" ht="17" x14ac:dyDescent="0.2">
      <c r="A58" s="214"/>
      <c r="B58" s="214"/>
      <c r="C58" s="295" t="s">
        <v>237</v>
      </c>
      <c r="D58" s="223"/>
      <c r="E58" s="223"/>
      <c r="F58" s="224"/>
      <c r="G58" s="224"/>
      <c r="H58" s="284"/>
      <c r="I58" s="586"/>
      <c r="J58" s="586"/>
      <c r="K58" s="586"/>
      <c r="L58" s="586"/>
      <c r="M58" s="224"/>
      <c r="N58" s="225"/>
      <c r="O58" s="225"/>
      <c r="P58" s="225"/>
      <c r="Q58" s="251"/>
      <c r="R58" s="226"/>
      <c r="S58" s="226"/>
      <c r="T58" s="226"/>
      <c r="U58" s="227"/>
      <c r="V58" s="226"/>
      <c r="W58" s="226"/>
      <c r="X58" s="228"/>
      <c r="Y58" s="226"/>
      <c r="Z58" s="228"/>
      <c r="AA58" s="228"/>
      <c r="AB58" s="537"/>
      <c r="AC58" s="537"/>
      <c r="AD58" s="216"/>
      <c r="AE58" s="216"/>
      <c r="AF58" s="216"/>
      <c r="AG58" s="216"/>
      <c r="AH58" s="216"/>
      <c r="AI58" s="216"/>
      <c r="AJ58" s="216"/>
      <c r="AK58" s="153"/>
      <c r="AL58" s="153"/>
      <c r="AM58" s="153"/>
      <c r="AN58" s="153"/>
      <c r="AO58" s="153"/>
      <c r="AP58" s="153"/>
      <c r="AQ58" s="153"/>
      <c r="AR58" s="153"/>
      <c r="AS58" s="153"/>
      <c r="AT58" s="153"/>
      <c r="AU58" s="153"/>
      <c r="AV58" s="153"/>
      <c r="AW58" s="153"/>
      <c r="AX58" s="537"/>
      <c r="AY58" s="537"/>
      <c r="AZ58" s="537"/>
      <c r="BA58" s="537"/>
      <c r="BB58" s="537"/>
      <c r="BC58" s="153"/>
      <c r="BD58" s="153"/>
      <c r="BE58" s="153"/>
      <c r="BF58" s="153"/>
      <c r="BG58" s="153"/>
      <c r="BH58" s="153"/>
      <c r="BI58" s="153"/>
      <c r="BJ58" s="153"/>
      <c r="BK58" s="153"/>
      <c r="BL58" s="153"/>
      <c r="BM58" s="153"/>
      <c r="BN58" s="153"/>
      <c r="BO58" s="153"/>
      <c r="BP58" s="153"/>
      <c r="BQ58" s="215"/>
      <c r="BR58" s="229"/>
      <c r="JY58" s="3"/>
      <c r="JZ58" s="3"/>
      <c r="KA58" s="3"/>
      <c r="KB58" s="3"/>
      <c r="KC58" s="3"/>
      <c r="KD58" s="3"/>
      <c r="KE58" s="3"/>
      <c r="KF58" s="3"/>
      <c r="KG58" s="3"/>
    </row>
    <row r="59" spans="1:293" ht="13" customHeight="1" x14ac:dyDescent="0.15">
      <c r="A59" s="51" t="str">
        <f t="shared" ref="A59:A68" si="67">"SQ6"&amp;REPT(0,4-LEN(BR59))&amp;BR59</f>
        <v>SQ61088</v>
      </c>
      <c r="B59" s="271" t="s">
        <v>237</v>
      </c>
      <c r="C59" s="271" t="s">
        <v>238</v>
      </c>
      <c r="D59" s="271" t="s">
        <v>470</v>
      </c>
      <c r="E59" s="397"/>
      <c r="F59" s="570" t="s">
        <v>54</v>
      </c>
      <c r="G59" s="570" t="s">
        <v>69</v>
      </c>
      <c r="H59" s="573" t="s">
        <v>70</v>
      </c>
      <c r="I59" s="588" t="s">
        <v>1054</v>
      </c>
      <c r="J59" s="590" t="s">
        <v>1064</v>
      </c>
      <c r="K59" s="590" t="s">
        <v>1053</v>
      </c>
      <c r="L59" s="588" t="s">
        <v>1055</v>
      </c>
      <c r="M59" s="584">
        <v>1.9822</v>
      </c>
      <c r="N59" s="51">
        <v>10</v>
      </c>
      <c r="O59" s="217"/>
      <c r="P59" s="217"/>
      <c r="Q59" s="56"/>
      <c r="R59" s="135"/>
      <c r="S59" s="58"/>
      <c r="T59" s="59"/>
      <c r="U59" s="136"/>
      <c r="V59" s="61"/>
      <c r="W59" s="496"/>
      <c r="X59" s="63"/>
      <c r="Y59" s="64"/>
      <c r="Z59" s="65"/>
      <c r="AA59" s="534"/>
      <c r="AB59" s="536"/>
      <c r="AC59" s="304"/>
      <c r="AD59" s="220">
        <f t="shared" ref="AD59:AD83" si="68">SUM(Q59:AC59)</f>
        <v>0</v>
      </c>
      <c r="AE59" s="68">
        <f t="shared" ref="AE59:AE68" si="69">N59*AD59</f>
        <v>0</v>
      </c>
      <c r="AF59" s="69"/>
      <c r="AG59" s="69"/>
      <c r="AH59" s="70"/>
      <c r="AI59" s="159"/>
      <c r="AJ59" s="159"/>
      <c r="AK59" s="159"/>
      <c r="AL59" s="495"/>
      <c r="AM59" s="489"/>
      <c r="AN59" s="69">
        <v>234</v>
      </c>
      <c r="AO59" s="70"/>
      <c r="AP59" s="70"/>
      <c r="AQ59" s="601"/>
      <c r="AR59" s="69">
        <v>189</v>
      </c>
      <c r="AS59" s="69"/>
      <c r="AT59" s="493"/>
      <c r="AU59" s="494"/>
      <c r="AV59" s="490">
        <f t="shared" ref="AV59:AV68" si="70">IF(OrderFormType="Wholesale",CEILING(AR59*ExchRate,ExchRateRoundUpTo),CEILING(AN59*ExchRate,ExchRateRoundUpTo)/1.22)</f>
        <v>189</v>
      </c>
      <c r="AW59" s="490">
        <f t="shared" ref="AW59:AW68" si="71">AV59*(1+AO59+AP59)</f>
        <v>189</v>
      </c>
      <c r="AX59" s="71"/>
      <c r="AY59" s="72"/>
      <c r="AZ59" s="512"/>
      <c r="BA59" s="535"/>
      <c r="BB59" s="286"/>
      <c r="BC59" s="52">
        <f t="shared" ref="BC59:BC68" si="72">SUM(AX59:BB59)</f>
        <v>0</v>
      </c>
      <c r="BD59" s="51">
        <f t="shared" ref="BD59:BD68" si="73">N59*BC59</f>
        <v>0</v>
      </c>
      <c r="BE59" s="491">
        <f t="shared" ref="BE59:BE68" si="74">AV59*(1+AO59+AP59)</f>
        <v>189</v>
      </c>
      <c r="BF59" s="395"/>
      <c r="BG59" s="217">
        <f t="shared" ref="BG59:BG86" si="75">$N59*BF59</f>
        <v>0</v>
      </c>
      <c r="BH59" s="491">
        <f t="shared" ref="BH59:BH68" si="76">$AV59*(1.1+$AO59+$AP59)</f>
        <v>207.9</v>
      </c>
      <c r="BI59" s="395"/>
      <c r="BJ59" s="51">
        <f t="shared" ref="BJ59:BJ68" si="77">N59*BI59</f>
        <v>0</v>
      </c>
      <c r="BK59" s="491">
        <f t="shared" ref="BK59:BK68" si="78">AV59*(1.15+AO59+AP59)</f>
        <v>217.35</v>
      </c>
      <c r="BL59" s="395"/>
      <c r="BM59" s="217">
        <f t="shared" ref="BM59:BM68" si="79">N59*BL59</f>
        <v>0</v>
      </c>
      <c r="BN59" s="491">
        <f t="shared" ref="BN59:BN68" si="80">AV59*(1.2+AO59+AP59)</f>
        <v>226.79999999999998</v>
      </c>
      <c r="BO59" s="392">
        <f t="shared" ref="BO59:BO68" si="81">(AD59*AW59)+(BC59*BE59)+(BF59*BH59)+(BI59*BK59)+(BL59*BN59)</f>
        <v>0</v>
      </c>
      <c r="BP59" s="217">
        <f t="shared" ref="BP59:BP68" si="82">AD59+BC59+BF59+BI59+BL59</f>
        <v>0</v>
      </c>
      <c r="BQ59" s="51">
        <f t="shared" ref="BQ59:BQ68" si="83">N59*BP59</f>
        <v>0</v>
      </c>
      <c r="BR59" s="77">
        <v>1088</v>
      </c>
      <c r="JY59" s="3"/>
      <c r="JZ59" s="3"/>
      <c r="KA59" s="3"/>
      <c r="KB59" s="3"/>
      <c r="KC59" s="3"/>
      <c r="KD59" s="3"/>
      <c r="KE59" s="3"/>
      <c r="KF59" s="3"/>
      <c r="KG59" s="3"/>
    </row>
    <row r="60" spans="1:293" ht="13" customHeight="1" x14ac:dyDescent="0.15">
      <c r="A60" s="51" t="str">
        <f t="shared" si="67"/>
        <v>SQ61089</v>
      </c>
      <c r="B60" s="271" t="s">
        <v>237</v>
      </c>
      <c r="C60" s="271" t="s">
        <v>239</v>
      </c>
      <c r="D60" s="271" t="s">
        <v>470</v>
      </c>
      <c r="E60" s="397"/>
      <c r="F60" s="570" t="s">
        <v>55</v>
      </c>
      <c r="G60" s="570" t="s">
        <v>69</v>
      </c>
      <c r="H60" s="573" t="s">
        <v>70</v>
      </c>
      <c r="I60" s="588" t="s">
        <v>1054</v>
      </c>
      <c r="J60" s="590" t="s">
        <v>1064</v>
      </c>
      <c r="K60" s="590" t="s">
        <v>1053</v>
      </c>
      <c r="L60" s="588" t="s">
        <v>1055</v>
      </c>
      <c r="M60" s="584">
        <v>4.4360999999999997</v>
      </c>
      <c r="N60" s="51">
        <v>10</v>
      </c>
      <c r="O60" s="217"/>
      <c r="P60" s="217"/>
      <c r="Q60" s="56"/>
      <c r="R60" s="135"/>
      <c r="S60" s="58"/>
      <c r="T60" s="59"/>
      <c r="U60" s="136"/>
      <c r="V60" s="61"/>
      <c r="W60" s="496"/>
      <c r="X60" s="63"/>
      <c r="Y60" s="64"/>
      <c r="Z60" s="65"/>
      <c r="AA60" s="534"/>
      <c r="AB60" s="536"/>
      <c r="AC60" s="304"/>
      <c r="AD60" s="220">
        <f t="shared" si="68"/>
        <v>0</v>
      </c>
      <c r="AE60" s="68">
        <f t="shared" si="69"/>
        <v>0</v>
      </c>
      <c r="AF60" s="69"/>
      <c r="AG60" s="69"/>
      <c r="AH60" s="70"/>
      <c r="AI60" s="159"/>
      <c r="AJ60" s="159"/>
      <c r="AK60" s="159"/>
      <c r="AL60" s="495"/>
      <c r="AM60" s="489"/>
      <c r="AN60" s="69">
        <v>409</v>
      </c>
      <c r="AO60" s="70"/>
      <c r="AP60" s="70"/>
      <c r="AQ60" s="601"/>
      <c r="AR60" s="69">
        <v>334</v>
      </c>
      <c r="AS60" s="69"/>
      <c r="AT60" s="493"/>
      <c r="AU60" s="494"/>
      <c r="AV60" s="490">
        <f t="shared" si="70"/>
        <v>334</v>
      </c>
      <c r="AW60" s="490">
        <f t="shared" si="71"/>
        <v>334</v>
      </c>
      <c r="AX60" s="71"/>
      <c r="AY60" s="72"/>
      <c r="AZ60" s="512"/>
      <c r="BA60" s="535"/>
      <c r="BB60" s="286"/>
      <c r="BC60" s="52">
        <f t="shared" si="72"/>
        <v>0</v>
      </c>
      <c r="BD60" s="51">
        <f t="shared" si="73"/>
        <v>0</v>
      </c>
      <c r="BE60" s="491">
        <f t="shared" si="74"/>
        <v>334</v>
      </c>
      <c r="BF60" s="395"/>
      <c r="BG60" s="217">
        <f t="shared" si="75"/>
        <v>0</v>
      </c>
      <c r="BH60" s="491">
        <f t="shared" si="76"/>
        <v>367.40000000000003</v>
      </c>
      <c r="BI60" s="395"/>
      <c r="BJ60" s="51">
        <f t="shared" si="77"/>
        <v>0</v>
      </c>
      <c r="BK60" s="491">
        <f t="shared" si="78"/>
        <v>384.09999999999997</v>
      </c>
      <c r="BL60" s="395"/>
      <c r="BM60" s="217">
        <f t="shared" si="79"/>
        <v>0</v>
      </c>
      <c r="BN60" s="491">
        <f t="shared" si="80"/>
        <v>400.8</v>
      </c>
      <c r="BO60" s="392">
        <f t="shared" si="81"/>
        <v>0</v>
      </c>
      <c r="BP60" s="217">
        <f t="shared" si="82"/>
        <v>0</v>
      </c>
      <c r="BQ60" s="51">
        <f t="shared" si="83"/>
        <v>0</v>
      </c>
      <c r="BR60" s="77">
        <v>1089</v>
      </c>
      <c r="JY60" s="3"/>
      <c r="JZ60" s="3"/>
      <c r="KA60" s="3"/>
      <c r="KB60" s="3"/>
      <c r="KC60" s="3"/>
      <c r="KD60" s="3"/>
      <c r="KE60" s="3"/>
      <c r="KF60" s="3"/>
      <c r="KG60" s="3"/>
    </row>
    <row r="61" spans="1:293" ht="13" customHeight="1" x14ac:dyDescent="0.15">
      <c r="A61" s="51" t="str">
        <f t="shared" si="67"/>
        <v>SQ61090</v>
      </c>
      <c r="B61" s="271" t="s">
        <v>237</v>
      </c>
      <c r="C61" s="271" t="s">
        <v>240</v>
      </c>
      <c r="D61" s="271" t="s">
        <v>470</v>
      </c>
      <c r="E61" s="397"/>
      <c r="F61" s="570" t="s">
        <v>55</v>
      </c>
      <c r="G61" s="572" t="s">
        <v>72</v>
      </c>
      <c r="H61" s="573" t="s">
        <v>70</v>
      </c>
      <c r="I61" s="588" t="s">
        <v>1054</v>
      </c>
      <c r="J61" s="590" t="s">
        <v>1064</v>
      </c>
      <c r="K61" s="590" t="s">
        <v>1053</v>
      </c>
      <c r="L61" s="588" t="s">
        <v>1055</v>
      </c>
      <c r="M61" s="584">
        <v>4.7671999999999999</v>
      </c>
      <c r="N61" s="51">
        <v>5</v>
      </c>
      <c r="O61" s="217"/>
      <c r="P61" s="217"/>
      <c r="Q61" s="56"/>
      <c r="R61" s="135"/>
      <c r="S61" s="58"/>
      <c r="T61" s="59"/>
      <c r="U61" s="136"/>
      <c r="V61" s="61"/>
      <c r="W61" s="496"/>
      <c r="X61" s="63"/>
      <c r="Y61" s="64"/>
      <c r="Z61" s="65"/>
      <c r="AA61" s="534"/>
      <c r="AB61" s="536"/>
      <c r="AC61" s="304"/>
      <c r="AD61" s="220">
        <f t="shared" si="68"/>
        <v>0</v>
      </c>
      <c r="AE61" s="68">
        <f t="shared" si="69"/>
        <v>0</v>
      </c>
      <c r="AF61" s="69"/>
      <c r="AG61" s="69"/>
      <c r="AH61" s="70"/>
      <c r="AI61" s="159"/>
      <c r="AJ61" s="159"/>
      <c r="AK61" s="159"/>
      <c r="AL61" s="495"/>
      <c r="AM61" s="489"/>
      <c r="AN61" s="69">
        <v>444</v>
      </c>
      <c r="AO61" s="70"/>
      <c r="AP61" s="70"/>
      <c r="AQ61" s="601"/>
      <c r="AR61" s="69">
        <v>364</v>
      </c>
      <c r="AS61" s="69"/>
      <c r="AT61" s="493"/>
      <c r="AU61" s="494"/>
      <c r="AV61" s="490">
        <f t="shared" si="70"/>
        <v>364</v>
      </c>
      <c r="AW61" s="490">
        <f t="shared" si="71"/>
        <v>364</v>
      </c>
      <c r="AX61" s="71"/>
      <c r="AY61" s="72"/>
      <c r="AZ61" s="512"/>
      <c r="BA61" s="535"/>
      <c r="BB61" s="286"/>
      <c r="BC61" s="52">
        <f t="shared" si="72"/>
        <v>0</v>
      </c>
      <c r="BD61" s="51">
        <f t="shared" si="73"/>
        <v>0</v>
      </c>
      <c r="BE61" s="491">
        <f t="shared" si="74"/>
        <v>364</v>
      </c>
      <c r="BF61" s="395"/>
      <c r="BG61" s="217">
        <f t="shared" si="75"/>
        <v>0</v>
      </c>
      <c r="BH61" s="491">
        <f t="shared" si="76"/>
        <v>400.40000000000003</v>
      </c>
      <c r="BI61" s="395"/>
      <c r="BJ61" s="51">
        <f t="shared" si="77"/>
        <v>0</v>
      </c>
      <c r="BK61" s="491">
        <f t="shared" si="78"/>
        <v>418.59999999999997</v>
      </c>
      <c r="BL61" s="395"/>
      <c r="BM61" s="217">
        <f t="shared" si="79"/>
        <v>0</v>
      </c>
      <c r="BN61" s="491">
        <f t="shared" si="80"/>
        <v>436.8</v>
      </c>
      <c r="BO61" s="392">
        <f t="shared" si="81"/>
        <v>0</v>
      </c>
      <c r="BP61" s="217">
        <f t="shared" si="82"/>
        <v>0</v>
      </c>
      <c r="BQ61" s="51">
        <f t="shared" si="83"/>
        <v>0</v>
      </c>
      <c r="BR61" s="77">
        <v>1090</v>
      </c>
      <c r="JY61" s="3"/>
      <c r="JZ61" s="3"/>
      <c r="KA61" s="3"/>
      <c r="KB61" s="3"/>
      <c r="KC61" s="3"/>
      <c r="KD61" s="3"/>
      <c r="KE61" s="3"/>
      <c r="KF61" s="3"/>
      <c r="KG61" s="3"/>
    </row>
    <row r="62" spans="1:293" ht="13" customHeight="1" x14ac:dyDescent="0.15">
      <c r="A62" s="51" t="str">
        <f t="shared" si="67"/>
        <v>SQ61091</v>
      </c>
      <c r="B62" s="271" t="s">
        <v>237</v>
      </c>
      <c r="C62" s="271" t="s">
        <v>241</v>
      </c>
      <c r="D62" s="271" t="s">
        <v>470</v>
      </c>
      <c r="E62" s="397"/>
      <c r="F62" s="571" t="s">
        <v>328</v>
      </c>
      <c r="G62" s="572" t="s">
        <v>72</v>
      </c>
      <c r="H62" s="573" t="s">
        <v>70</v>
      </c>
      <c r="I62" s="588" t="s">
        <v>1054</v>
      </c>
      <c r="J62" s="590" t="s">
        <v>1064</v>
      </c>
      <c r="K62" s="590" t="s">
        <v>1053</v>
      </c>
      <c r="L62" s="588" t="s">
        <v>1055</v>
      </c>
      <c r="M62" s="584">
        <v>4.9215</v>
      </c>
      <c r="N62" s="51">
        <v>5</v>
      </c>
      <c r="O62" s="217"/>
      <c r="P62" s="217"/>
      <c r="Q62" s="56"/>
      <c r="R62" s="135"/>
      <c r="S62" s="58"/>
      <c r="T62" s="59"/>
      <c r="U62" s="136"/>
      <c r="V62" s="61"/>
      <c r="W62" s="496"/>
      <c r="X62" s="63"/>
      <c r="Y62" s="64"/>
      <c r="Z62" s="65"/>
      <c r="AA62" s="534"/>
      <c r="AB62" s="536"/>
      <c r="AC62" s="304"/>
      <c r="AD62" s="220">
        <f t="shared" si="68"/>
        <v>0</v>
      </c>
      <c r="AE62" s="68">
        <f t="shared" si="69"/>
        <v>0</v>
      </c>
      <c r="AF62" s="69"/>
      <c r="AG62" s="69"/>
      <c r="AH62" s="70"/>
      <c r="AI62" s="159"/>
      <c r="AJ62" s="159"/>
      <c r="AK62" s="159"/>
      <c r="AL62" s="495"/>
      <c r="AM62" s="489"/>
      <c r="AN62" s="69">
        <v>459</v>
      </c>
      <c r="AO62" s="70"/>
      <c r="AP62" s="70"/>
      <c r="AQ62" s="601"/>
      <c r="AR62" s="69">
        <v>374</v>
      </c>
      <c r="AS62" s="69"/>
      <c r="AT62" s="493"/>
      <c r="AU62" s="494"/>
      <c r="AV62" s="490">
        <f t="shared" si="70"/>
        <v>374</v>
      </c>
      <c r="AW62" s="490">
        <f t="shared" si="71"/>
        <v>374</v>
      </c>
      <c r="AX62" s="71"/>
      <c r="AY62" s="72"/>
      <c r="AZ62" s="512"/>
      <c r="BA62" s="535"/>
      <c r="BB62" s="286"/>
      <c r="BC62" s="52">
        <f t="shared" si="72"/>
        <v>0</v>
      </c>
      <c r="BD62" s="51">
        <f t="shared" si="73"/>
        <v>0</v>
      </c>
      <c r="BE62" s="491">
        <f t="shared" si="74"/>
        <v>374</v>
      </c>
      <c r="BF62" s="395"/>
      <c r="BG62" s="217">
        <f t="shared" si="75"/>
        <v>0</v>
      </c>
      <c r="BH62" s="491">
        <f t="shared" si="76"/>
        <v>411.40000000000003</v>
      </c>
      <c r="BI62" s="395"/>
      <c r="BJ62" s="51">
        <f t="shared" si="77"/>
        <v>0</v>
      </c>
      <c r="BK62" s="491">
        <f t="shared" si="78"/>
        <v>430.09999999999997</v>
      </c>
      <c r="BL62" s="395"/>
      <c r="BM62" s="217">
        <f t="shared" si="79"/>
        <v>0</v>
      </c>
      <c r="BN62" s="491">
        <f t="shared" si="80"/>
        <v>448.8</v>
      </c>
      <c r="BO62" s="392">
        <f t="shared" si="81"/>
        <v>0</v>
      </c>
      <c r="BP62" s="217">
        <f t="shared" si="82"/>
        <v>0</v>
      </c>
      <c r="BQ62" s="51">
        <f t="shared" si="83"/>
        <v>0</v>
      </c>
      <c r="BR62" s="77">
        <v>1091</v>
      </c>
      <c r="JY62" s="3"/>
      <c r="JZ62" s="3"/>
      <c r="KA62" s="3"/>
      <c r="KB62" s="3"/>
      <c r="KC62" s="3"/>
      <c r="KD62" s="3"/>
      <c r="KE62" s="3"/>
      <c r="KF62" s="3"/>
      <c r="KG62" s="3"/>
    </row>
    <row r="63" spans="1:293" ht="13" customHeight="1" x14ac:dyDescent="0.15">
      <c r="A63" s="51" t="str">
        <f t="shared" si="67"/>
        <v>SQ61092</v>
      </c>
      <c r="B63" s="271" t="s">
        <v>237</v>
      </c>
      <c r="C63" s="271" t="s">
        <v>242</v>
      </c>
      <c r="D63" s="271" t="s">
        <v>470</v>
      </c>
      <c r="E63" s="397"/>
      <c r="F63" s="571" t="s">
        <v>328</v>
      </c>
      <c r="G63" s="571" t="s">
        <v>95</v>
      </c>
      <c r="H63" s="573" t="s">
        <v>70</v>
      </c>
      <c r="I63" s="588" t="s">
        <v>1054</v>
      </c>
      <c r="J63" s="590" t="s">
        <v>1064</v>
      </c>
      <c r="K63" s="590" t="s">
        <v>1053</v>
      </c>
      <c r="L63" s="588" t="s">
        <v>1055</v>
      </c>
      <c r="M63" s="584">
        <v>2.6762000000000001</v>
      </c>
      <c r="N63" s="51">
        <v>1</v>
      </c>
      <c r="O63" s="217"/>
      <c r="P63" s="217"/>
      <c r="Q63" s="56"/>
      <c r="R63" s="135"/>
      <c r="S63" s="58"/>
      <c r="T63" s="59"/>
      <c r="U63" s="136"/>
      <c r="V63" s="61"/>
      <c r="W63" s="496"/>
      <c r="X63" s="63"/>
      <c r="Y63" s="64"/>
      <c r="Z63" s="65"/>
      <c r="AA63" s="534"/>
      <c r="AB63" s="536"/>
      <c r="AC63" s="304"/>
      <c r="AD63" s="220">
        <f t="shared" si="68"/>
        <v>0</v>
      </c>
      <c r="AE63" s="68">
        <f t="shared" si="69"/>
        <v>0</v>
      </c>
      <c r="AF63" s="69"/>
      <c r="AG63" s="69"/>
      <c r="AH63" s="70"/>
      <c r="AI63" s="159"/>
      <c r="AJ63" s="159"/>
      <c r="AK63" s="159"/>
      <c r="AL63" s="495"/>
      <c r="AM63" s="489"/>
      <c r="AN63" s="69">
        <v>254</v>
      </c>
      <c r="AO63" s="70"/>
      <c r="AP63" s="70"/>
      <c r="AQ63" s="601"/>
      <c r="AR63" s="69">
        <v>209</v>
      </c>
      <c r="AS63" s="69"/>
      <c r="AT63" s="493"/>
      <c r="AU63" s="494"/>
      <c r="AV63" s="490">
        <f t="shared" si="70"/>
        <v>209</v>
      </c>
      <c r="AW63" s="490">
        <f t="shared" si="71"/>
        <v>209</v>
      </c>
      <c r="AX63" s="71"/>
      <c r="AY63" s="72"/>
      <c r="AZ63" s="512"/>
      <c r="BA63" s="535"/>
      <c r="BB63" s="286"/>
      <c r="BC63" s="52">
        <f t="shared" si="72"/>
        <v>0</v>
      </c>
      <c r="BD63" s="51">
        <f t="shared" si="73"/>
        <v>0</v>
      </c>
      <c r="BE63" s="491">
        <f t="shared" si="74"/>
        <v>209</v>
      </c>
      <c r="BF63" s="395"/>
      <c r="BG63" s="217">
        <f t="shared" si="75"/>
        <v>0</v>
      </c>
      <c r="BH63" s="491">
        <f t="shared" si="76"/>
        <v>229.9</v>
      </c>
      <c r="BI63" s="395"/>
      <c r="BJ63" s="51">
        <f t="shared" si="77"/>
        <v>0</v>
      </c>
      <c r="BK63" s="491">
        <f t="shared" si="78"/>
        <v>240.35</v>
      </c>
      <c r="BL63" s="395"/>
      <c r="BM63" s="217">
        <f t="shared" si="79"/>
        <v>0</v>
      </c>
      <c r="BN63" s="491">
        <f t="shared" si="80"/>
        <v>250.79999999999998</v>
      </c>
      <c r="BO63" s="392">
        <f t="shared" si="81"/>
        <v>0</v>
      </c>
      <c r="BP63" s="217">
        <f t="shared" si="82"/>
        <v>0</v>
      </c>
      <c r="BQ63" s="51">
        <f t="shared" si="83"/>
        <v>0</v>
      </c>
      <c r="BR63" s="77">
        <v>1092</v>
      </c>
      <c r="JY63" s="3"/>
      <c r="JZ63" s="3"/>
      <c r="KA63" s="3"/>
      <c r="KB63" s="3"/>
      <c r="KC63" s="3"/>
      <c r="KD63" s="3"/>
      <c r="KE63" s="3"/>
      <c r="KF63" s="3"/>
      <c r="KG63" s="3"/>
    </row>
    <row r="64" spans="1:293" ht="13" customHeight="1" x14ac:dyDescent="0.15">
      <c r="A64" s="51" t="str">
        <f t="shared" si="67"/>
        <v>SQ61093</v>
      </c>
      <c r="B64" s="271" t="s">
        <v>237</v>
      </c>
      <c r="C64" s="271" t="s">
        <v>243</v>
      </c>
      <c r="D64" s="271" t="s">
        <v>470</v>
      </c>
      <c r="E64" s="397"/>
      <c r="F64" s="571" t="s">
        <v>1035</v>
      </c>
      <c r="G64" s="571" t="s">
        <v>95</v>
      </c>
      <c r="H64" s="573" t="s">
        <v>70</v>
      </c>
      <c r="I64" s="588" t="s">
        <v>1054</v>
      </c>
      <c r="J64" s="590" t="s">
        <v>1064</v>
      </c>
      <c r="K64" s="590" t="s">
        <v>1053</v>
      </c>
      <c r="L64" s="588" t="s">
        <v>1055</v>
      </c>
      <c r="M64" s="584">
        <v>3.2522000000000002</v>
      </c>
      <c r="N64" s="51">
        <v>1</v>
      </c>
      <c r="O64" s="217"/>
      <c r="P64" s="217"/>
      <c r="Q64" s="56"/>
      <c r="R64" s="135"/>
      <c r="S64" s="58"/>
      <c r="T64" s="59"/>
      <c r="U64" s="136"/>
      <c r="V64" s="61"/>
      <c r="W64" s="496"/>
      <c r="X64" s="63"/>
      <c r="Y64" s="64"/>
      <c r="Z64" s="65"/>
      <c r="AA64" s="534"/>
      <c r="AB64" s="536"/>
      <c r="AC64" s="304"/>
      <c r="AD64" s="220">
        <f t="shared" si="68"/>
        <v>0</v>
      </c>
      <c r="AE64" s="68">
        <f t="shared" si="69"/>
        <v>0</v>
      </c>
      <c r="AF64" s="69"/>
      <c r="AG64" s="69"/>
      <c r="AH64" s="70"/>
      <c r="AI64" s="159"/>
      <c r="AJ64" s="159"/>
      <c r="AK64" s="159"/>
      <c r="AL64" s="495"/>
      <c r="AM64" s="489"/>
      <c r="AN64" s="69">
        <v>299</v>
      </c>
      <c r="AO64" s="70"/>
      <c r="AP64" s="70"/>
      <c r="AQ64" s="601"/>
      <c r="AR64" s="69">
        <v>244</v>
      </c>
      <c r="AS64" s="69"/>
      <c r="AT64" s="493"/>
      <c r="AU64" s="494"/>
      <c r="AV64" s="490">
        <f t="shared" si="70"/>
        <v>244</v>
      </c>
      <c r="AW64" s="490">
        <f t="shared" si="71"/>
        <v>244</v>
      </c>
      <c r="AX64" s="71"/>
      <c r="AY64" s="72"/>
      <c r="AZ64" s="512"/>
      <c r="BA64" s="535"/>
      <c r="BB64" s="286"/>
      <c r="BC64" s="52">
        <f t="shared" si="72"/>
        <v>0</v>
      </c>
      <c r="BD64" s="51">
        <f t="shared" si="73"/>
        <v>0</v>
      </c>
      <c r="BE64" s="491">
        <f t="shared" si="74"/>
        <v>244</v>
      </c>
      <c r="BF64" s="395"/>
      <c r="BG64" s="217">
        <f t="shared" si="75"/>
        <v>0</v>
      </c>
      <c r="BH64" s="491">
        <f t="shared" si="76"/>
        <v>268.40000000000003</v>
      </c>
      <c r="BI64" s="395"/>
      <c r="BJ64" s="51">
        <f t="shared" si="77"/>
        <v>0</v>
      </c>
      <c r="BK64" s="491">
        <f t="shared" si="78"/>
        <v>280.59999999999997</v>
      </c>
      <c r="BL64" s="395"/>
      <c r="BM64" s="217">
        <f t="shared" si="79"/>
        <v>0</v>
      </c>
      <c r="BN64" s="491">
        <f t="shared" si="80"/>
        <v>292.8</v>
      </c>
      <c r="BO64" s="392">
        <f t="shared" si="81"/>
        <v>0</v>
      </c>
      <c r="BP64" s="217">
        <f t="shared" si="82"/>
        <v>0</v>
      </c>
      <c r="BQ64" s="51">
        <f t="shared" si="83"/>
        <v>0</v>
      </c>
      <c r="BR64" s="77">
        <v>1093</v>
      </c>
      <c r="JY64" s="3"/>
      <c r="JZ64" s="3"/>
      <c r="KA64" s="3"/>
      <c r="KB64" s="3"/>
      <c r="KC64" s="3"/>
      <c r="KD64" s="3"/>
      <c r="KE64" s="3"/>
      <c r="KF64" s="3"/>
      <c r="KG64" s="3"/>
    </row>
    <row r="65" spans="1:293" ht="13" customHeight="1" x14ac:dyDescent="0.15">
      <c r="A65" s="51" t="str">
        <f t="shared" si="67"/>
        <v>SQ61094</v>
      </c>
      <c r="B65" s="271" t="s">
        <v>237</v>
      </c>
      <c r="C65" s="271" t="s">
        <v>244</v>
      </c>
      <c r="D65" s="271" t="s">
        <v>470</v>
      </c>
      <c r="E65" s="397"/>
      <c r="F65" s="571" t="s">
        <v>1035</v>
      </c>
      <c r="G65" s="571" t="s">
        <v>95</v>
      </c>
      <c r="H65" s="573" t="s">
        <v>70</v>
      </c>
      <c r="I65" s="588" t="s">
        <v>1054</v>
      </c>
      <c r="J65" s="590" t="s">
        <v>1064</v>
      </c>
      <c r="K65" s="590" t="s">
        <v>1053</v>
      </c>
      <c r="L65" s="588" t="s">
        <v>1055</v>
      </c>
      <c r="M65" s="584">
        <v>2.4721000000000002</v>
      </c>
      <c r="N65" s="51">
        <v>1</v>
      </c>
      <c r="O65" s="217"/>
      <c r="P65" s="217"/>
      <c r="Q65" s="56"/>
      <c r="R65" s="135"/>
      <c r="S65" s="58"/>
      <c r="T65" s="59"/>
      <c r="U65" s="136"/>
      <c r="V65" s="61"/>
      <c r="W65" s="496"/>
      <c r="X65" s="63"/>
      <c r="Y65" s="64"/>
      <c r="Z65" s="65"/>
      <c r="AA65" s="534"/>
      <c r="AB65" s="536"/>
      <c r="AC65" s="304"/>
      <c r="AD65" s="220">
        <f t="shared" si="68"/>
        <v>0</v>
      </c>
      <c r="AE65" s="68">
        <f t="shared" si="69"/>
        <v>0</v>
      </c>
      <c r="AF65" s="69"/>
      <c r="AG65" s="69"/>
      <c r="AH65" s="70"/>
      <c r="AI65" s="159"/>
      <c r="AJ65" s="159"/>
      <c r="AK65" s="159"/>
      <c r="AL65" s="495"/>
      <c r="AM65" s="489"/>
      <c r="AN65" s="69">
        <v>244</v>
      </c>
      <c r="AO65" s="70"/>
      <c r="AP65" s="70"/>
      <c r="AQ65" s="601"/>
      <c r="AR65" s="69">
        <v>199</v>
      </c>
      <c r="AS65" s="69"/>
      <c r="AT65" s="493"/>
      <c r="AU65" s="494"/>
      <c r="AV65" s="490">
        <f t="shared" si="70"/>
        <v>199</v>
      </c>
      <c r="AW65" s="490">
        <f t="shared" si="71"/>
        <v>199</v>
      </c>
      <c r="AX65" s="71"/>
      <c r="AY65" s="72"/>
      <c r="AZ65" s="512"/>
      <c r="BA65" s="535"/>
      <c r="BB65" s="286"/>
      <c r="BC65" s="52">
        <f t="shared" si="72"/>
        <v>0</v>
      </c>
      <c r="BD65" s="51">
        <f t="shared" si="73"/>
        <v>0</v>
      </c>
      <c r="BE65" s="491">
        <f t="shared" si="74"/>
        <v>199</v>
      </c>
      <c r="BF65" s="395"/>
      <c r="BG65" s="217">
        <f t="shared" si="75"/>
        <v>0</v>
      </c>
      <c r="BH65" s="491">
        <f t="shared" si="76"/>
        <v>218.9</v>
      </c>
      <c r="BI65" s="395"/>
      <c r="BJ65" s="51">
        <f t="shared" si="77"/>
        <v>0</v>
      </c>
      <c r="BK65" s="491">
        <f t="shared" si="78"/>
        <v>228.85</v>
      </c>
      <c r="BL65" s="395"/>
      <c r="BM65" s="217">
        <f t="shared" si="79"/>
        <v>0</v>
      </c>
      <c r="BN65" s="491">
        <f t="shared" si="80"/>
        <v>238.79999999999998</v>
      </c>
      <c r="BO65" s="392">
        <f t="shared" si="81"/>
        <v>0</v>
      </c>
      <c r="BP65" s="217">
        <f t="shared" si="82"/>
        <v>0</v>
      </c>
      <c r="BQ65" s="51">
        <f t="shared" si="83"/>
        <v>0</v>
      </c>
      <c r="BR65" s="77">
        <v>1094</v>
      </c>
      <c r="JY65" s="3"/>
      <c r="JZ65" s="3"/>
      <c r="KA65" s="3"/>
      <c r="KB65" s="3"/>
      <c r="KC65" s="3"/>
      <c r="KD65" s="3"/>
      <c r="KE65" s="3"/>
      <c r="KF65" s="3"/>
      <c r="KG65" s="3"/>
    </row>
    <row r="66" spans="1:293" ht="13" customHeight="1" x14ac:dyDescent="0.15">
      <c r="A66" s="51" t="str">
        <f t="shared" si="67"/>
        <v>SQ61095</v>
      </c>
      <c r="B66" s="271" t="s">
        <v>237</v>
      </c>
      <c r="C66" s="271" t="s">
        <v>245</v>
      </c>
      <c r="D66" s="271" t="s">
        <v>470</v>
      </c>
      <c r="E66" s="397"/>
      <c r="F66" s="571" t="s">
        <v>1035</v>
      </c>
      <c r="G66" s="571" t="s">
        <v>95</v>
      </c>
      <c r="H66" s="573" t="s">
        <v>70</v>
      </c>
      <c r="I66" s="588" t="s">
        <v>1054</v>
      </c>
      <c r="J66" s="590" t="s">
        <v>1064</v>
      </c>
      <c r="K66" s="590" t="s">
        <v>1053</v>
      </c>
      <c r="L66" s="588" t="s">
        <v>1055</v>
      </c>
      <c r="M66" s="584">
        <v>3.5289000000000001</v>
      </c>
      <c r="N66" s="51">
        <v>1</v>
      </c>
      <c r="O66" s="217"/>
      <c r="P66" s="217"/>
      <c r="Q66" s="56"/>
      <c r="R66" s="135"/>
      <c r="S66" s="58"/>
      <c r="T66" s="59"/>
      <c r="U66" s="136"/>
      <c r="V66" s="61"/>
      <c r="W66" s="496"/>
      <c r="X66" s="63"/>
      <c r="Y66" s="64"/>
      <c r="Z66" s="65"/>
      <c r="AA66" s="534"/>
      <c r="AB66" s="536"/>
      <c r="AC66" s="304"/>
      <c r="AD66" s="220">
        <f t="shared" si="68"/>
        <v>0</v>
      </c>
      <c r="AE66" s="68">
        <f t="shared" si="69"/>
        <v>0</v>
      </c>
      <c r="AF66" s="69"/>
      <c r="AG66" s="69"/>
      <c r="AH66" s="70"/>
      <c r="AI66" s="159"/>
      <c r="AJ66" s="159"/>
      <c r="AK66" s="159"/>
      <c r="AL66" s="495"/>
      <c r="AM66" s="489"/>
      <c r="AN66" s="69">
        <v>304</v>
      </c>
      <c r="AO66" s="70"/>
      <c r="AP66" s="70"/>
      <c r="AQ66" s="601"/>
      <c r="AR66" s="69">
        <v>249</v>
      </c>
      <c r="AS66" s="69"/>
      <c r="AT66" s="493"/>
      <c r="AU66" s="494"/>
      <c r="AV66" s="490">
        <f t="shared" si="70"/>
        <v>249</v>
      </c>
      <c r="AW66" s="490">
        <f t="shared" si="71"/>
        <v>249</v>
      </c>
      <c r="AX66" s="71"/>
      <c r="AY66" s="72"/>
      <c r="AZ66" s="512"/>
      <c r="BA66" s="535"/>
      <c r="BB66" s="286"/>
      <c r="BC66" s="52">
        <f t="shared" si="72"/>
        <v>0</v>
      </c>
      <c r="BD66" s="51">
        <f t="shared" si="73"/>
        <v>0</v>
      </c>
      <c r="BE66" s="491">
        <f t="shared" si="74"/>
        <v>249</v>
      </c>
      <c r="BF66" s="395"/>
      <c r="BG66" s="217">
        <f t="shared" si="75"/>
        <v>0</v>
      </c>
      <c r="BH66" s="491">
        <f t="shared" si="76"/>
        <v>273.90000000000003</v>
      </c>
      <c r="BI66" s="395"/>
      <c r="BJ66" s="51">
        <f t="shared" si="77"/>
        <v>0</v>
      </c>
      <c r="BK66" s="491">
        <f t="shared" si="78"/>
        <v>286.34999999999997</v>
      </c>
      <c r="BL66" s="395"/>
      <c r="BM66" s="217">
        <f t="shared" si="79"/>
        <v>0</v>
      </c>
      <c r="BN66" s="491">
        <f t="shared" si="80"/>
        <v>298.8</v>
      </c>
      <c r="BO66" s="392">
        <f t="shared" si="81"/>
        <v>0</v>
      </c>
      <c r="BP66" s="217">
        <f t="shared" si="82"/>
        <v>0</v>
      </c>
      <c r="BQ66" s="51">
        <f t="shared" si="83"/>
        <v>0</v>
      </c>
      <c r="BR66" s="77">
        <v>1095</v>
      </c>
      <c r="JY66" s="3"/>
      <c r="JZ66" s="3"/>
      <c r="KA66" s="3"/>
      <c r="KB66" s="3"/>
      <c r="KC66" s="3"/>
      <c r="KD66" s="3"/>
      <c r="KE66" s="3"/>
      <c r="KF66" s="3"/>
      <c r="KG66" s="3"/>
    </row>
    <row r="67" spans="1:293" ht="13" customHeight="1" x14ac:dyDescent="0.15">
      <c r="A67" s="51" t="str">
        <f t="shared" si="67"/>
        <v>SQ61096</v>
      </c>
      <c r="B67" s="271" t="s">
        <v>237</v>
      </c>
      <c r="C67" s="271" t="s">
        <v>246</v>
      </c>
      <c r="D67" s="271" t="s">
        <v>470</v>
      </c>
      <c r="E67" s="397"/>
      <c r="F67" s="571" t="s">
        <v>1035</v>
      </c>
      <c r="G67" s="571" t="s">
        <v>95</v>
      </c>
      <c r="H67" s="573" t="s">
        <v>70</v>
      </c>
      <c r="I67" s="588" t="s">
        <v>1054</v>
      </c>
      <c r="J67" s="590" t="s">
        <v>1064</v>
      </c>
      <c r="K67" s="590" t="s">
        <v>1053</v>
      </c>
      <c r="L67" s="588" t="s">
        <v>1055</v>
      </c>
      <c r="M67" s="584">
        <v>3.9916</v>
      </c>
      <c r="N67" s="51">
        <v>1</v>
      </c>
      <c r="O67" s="217"/>
      <c r="P67" s="217"/>
      <c r="Q67" s="56"/>
      <c r="R67" s="135"/>
      <c r="S67" s="58"/>
      <c r="T67" s="59"/>
      <c r="U67" s="136"/>
      <c r="V67" s="61"/>
      <c r="W67" s="496"/>
      <c r="X67" s="63"/>
      <c r="Y67" s="64"/>
      <c r="Z67" s="65"/>
      <c r="AA67" s="534"/>
      <c r="AB67" s="536"/>
      <c r="AC67" s="304"/>
      <c r="AD67" s="220">
        <f t="shared" si="68"/>
        <v>0</v>
      </c>
      <c r="AE67" s="68">
        <f t="shared" si="69"/>
        <v>0</v>
      </c>
      <c r="AF67" s="69"/>
      <c r="AG67" s="69"/>
      <c r="AH67" s="70"/>
      <c r="AI67" s="159"/>
      <c r="AJ67" s="159"/>
      <c r="AK67" s="159"/>
      <c r="AL67" s="495"/>
      <c r="AM67" s="489"/>
      <c r="AN67" s="69">
        <v>354</v>
      </c>
      <c r="AO67" s="70"/>
      <c r="AP67" s="70"/>
      <c r="AQ67" s="601"/>
      <c r="AR67" s="69">
        <v>289</v>
      </c>
      <c r="AS67" s="69"/>
      <c r="AT67" s="493"/>
      <c r="AU67" s="494"/>
      <c r="AV67" s="490">
        <f t="shared" si="70"/>
        <v>289</v>
      </c>
      <c r="AW67" s="490">
        <f t="shared" si="71"/>
        <v>289</v>
      </c>
      <c r="AX67" s="71"/>
      <c r="AY67" s="72"/>
      <c r="AZ67" s="512"/>
      <c r="BA67" s="535"/>
      <c r="BB67" s="286"/>
      <c r="BC67" s="52">
        <f t="shared" si="72"/>
        <v>0</v>
      </c>
      <c r="BD67" s="51">
        <f t="shared" si="73"/>
        <v>0</v>
      </c>
      <c r="BE67" s="491">
        <f t="shared" si="74"/>
        <v>289</v>
      </c>
      <c r="BF67" s="395"/>
      <c r="BG67" s="217">
        <f t="shared" si="75"/>
        <v>0</v>
      </c>
      <c r="BH67" s="491">
        <f t="shared" si="76"/>
        <v>317.90000000000003</v>
      </c>
      <c r="BI67" s="395"/>
      <c r="BJ67" s="51">
        <f t="shared" si="77"/>
        <v>0</v>
      </c>
      <c r="BK67" s="491">
        <f t="shared" si="78"/>
        <v>332.34999999999997</v>
      </c>
      <c r="BL67" s="395"/>
      <c r="BM67" s="217">
        <f t="shared" si="79"/>
        <v>0</v>
      </c>
      <c r="BN67" s="491">
        <f t="shared" si="80"/>
        <v>346.8</v>
      </c>
      <c r="BO67" s="392">
        <f t="shared" si="81"/>
        <v>0</v>
      </c>
      <c r="BP67" s="217">
        <f t="shared" si="82"/>
        <v>0</v>
      </c>
      <c r="BQ67" s="51">
        <f t="shared" si="83"/>
        <v>0</v>
      </c>
      <c r="BR67" s="77">
        <v>1096</v>
      </c>
      <c r="JY67" s="3"/>
      <c r="JZ67" s="3"/>
      <c r="KA67" s="3"/>
      <c r="KB67" s="3"/>
      <c r="KC67" s="3"/>
      <c r="KD67" s="3"/>
      <c r="KE67" s="3"/>
      <c r="KF67" s="3"/>
      <c r="KG67" s="3"/>
    </row>
    <row r="68" spans="1:293" ht="13" customHeight="1" x14ac:dyDescent="0.15">
      <c r="A68" s="51" t="str">
        <f t="shared" si="67"/>
        <v>SQ61210</v>
      </c>
      <c r="B68" s="271" t="s">
        <v>237</v>
      </c>
      <c r="C68" s="271" t="s">
        <v>247</v>
      </c>
      <c r="D68" s="271" t="s">
        <v>470</v>
      </c>
      <c r="E68" s="397"/>
      <c r="F68" s="571" t="s">
        <v>358</v>
      </c>
      <c r="G68" s="571" t="s">
        <v>1036</v>
      </c>
      <c r="H68" s="573" t="s">
        <v>70</v>
      </c>
      <c r="I68" s="588" t="s">
        <v>1054</v>
      </c>
      <c r="J68" s="590" t="s">
        <v>1064</v>
      </c>
      <c r="K68" s="590" t="s">
        <v>1053</v>
      </c>
      <c r="L68" s="588" t="s">
        <v>1055</v>
      </c>
      <c r="M68" s="584">
        <v>1.1068</v>
      </c>
      <c r="N68" s="51">
        <v>20</v>
      </c>
      <c r="O68" s="217"/>
      <c r="P68" s="217"/>
      <c r="Q68" s="56"/>
      <c r="R68" s="135"/>
      <c r="S68" s="58"/>
      <c r="T68" s="59"/>
      <c r="U68" s="136"/>
      <c r="V68" s="61"/>
      <c r="W68" s="496"/>
      <c r="X68" s="63"/>
      <c r="Y68" s="64"/>
      <c r="Z68" s="65"/>
      <c r="AA68" s="534"/>
      <c r="AB68" s="536"/>
      <c r="AC68" s="304"/>
      <c r="AD68" s="220">
        <f t="shared" si="68"/>
        <v>0</v>
      </c>
      <c r="AE68" s="68">
        <f t="shared" si="69"/>
        <v>0</v>
      </c>
      <c r="AF68" s="69"/>
      <c r="AG68" s="69"/>
      <c r="AH68" s="70"/>
      <c r="AI68" s="159"/>
      <c r="AJ68" s="159"/>
      <c r="AK68" s="159"/>
      <c r="AL68" s="495"/>
      <c r="AM68" s="489"/>
      <c r="AN68" s="69">
        <v>219</v>
      </c>
      <c r="AO68" s="70"/>
      <c r="AP68" s="70"/>
      <c r="AQ68" s="601"/>
      <c r="AR68" s="69">
        <v>179</v>
      </c>
      <c r="AS68" s="69"/>
      <c r="AT68" s="493"/>
      <c r="AU68" s="494"/>
      <c r="AV68" s="490">
        <f t="shared" si="70"/>
        <v>179</v>
      </c>
      <c r="AW68" s="490">
        <f t="shared" si="71"/>
        <v>179</v>
      </c>
      <c r="AX68" s="71"/>
      <c r="AY68" s="72"/>
      <c r="AZ68" s="512"/>
      <c r="BA68" s="535"/>
      <c r="BB68" s="286"/>
      <c r="BC68" s="52">
        <f t="shared" si="72"/>
        <v>0</v>
      </c>
      <c r="BD68" s="51">
        <f t="shared" si="73"/>
        <v>0</v>
      </c>
      <c r="BE68" s="491">
        <f t="shared" si="74"/>
        <v>179</v>
      </c>
      <c r="BF68" s="395"/>
      <c r="BG68" s="217">
        <f t="shared" si="75"/>
        <v>0</v>
      </c>
      <c r="BH68" s="491">
        <f t="shared" si="76"/>
        <v>196.9</v>
      </c>
      <c r="BI68" s="395"/>
      <c r="BJ68" s="51">
        <f t="shared" si="77"/>
        <v>0</v>
      </c>
      <c r="BK68" s="491">
        <f t="shared" si="78"/>
        <v>205.85</v>
      </c>
      <c r="BL68" s="395"/>
      <c r="BM68" s="217">
        <f t="shared" si="79"/>
        <v>0</v>
      </c>
      <c r="BN68" s="491">
        <f t="shared" si="80"/>
        <v>214.79999999999998</v>
      </c>
      <c r="BO68" s="392">
        <f t="shared" si="81"/>
        <v>0</v>
      </c>
      <c r="BP68" s="217">
        <f t="shared" si="82"/>
        <v>0</v>
      </c>
      <c r="BQ68" s="51">
        <f t="shared" si="83"/>
        <v>0</v>
      </c>
      <c r="BR68" s="77">
        <v>1210</v>
      </c>
      <c r="JY68" s="3"/>
      <c r="JZ68" s="3"/>
      <c r="KA68" s="3"/>
      <c r="KB68" s="3"/>
      <c r="KC68" s="3"/>
      <c r="KD68" s="3"/>
      <c r="KE68" s="3"/>
      <c r="KF68" s="3"/>
      <c r="KG68" s="3"/>
    </row>
    <row r="69" spans="1:293" ht="17" x14ac:dyDescent="0.2">
      <c r="A69" s="79"/>
      <c r="B69" s="79"/>
      <c r="C69" s="296" t="s">
        <v>248</v>
      </c>
      <c r="D69" s="160"/>
      <c r="E69" s="223"/>
      <c r="F69" s="161"/>
      <c r="G69" s="161"/>
      <c r="H69" s="283"/>
      <c r="I69" s="586"/>
      <c r="J69" s="586"/>
      <c r="K69" s="586"/>
      <c r="L69" s="586"/>
      <c r="M69" s="161"/>
      <c r="N69" s="162"/>
      <c r="O69" s="225"/>
      <c r="P69" s="225"/>
      <c r="Q69" s="251"/>
      <c r="R69" s="163"/>
      <c r="S69" s="163"/>
      <c r="T69" s="163"/>
      <c r="U69" s="164"/>
      <c r="V69" s="163"/>
      <c r="W69" s="163"/>
      <c r="X69" s="165"/>
      <c r="Y69" s="163"/>
      <c r="Z69" s="165"/>
      <c r="AA69" s="165"/>
      <c r="AB69" s="537"/>
      <c r="AC69" s="537"/>
      <c r="AD69" s="216"/>
      <c r="AE69" s="153"/>
      <c r="AF69" s="153"/>
      <c r="AG69" s="153"/>
      <c r="AH69" s="153"/>
      <c r="AI69" s="216"/>
      <c r="AJ69" s="216"/>
      <c r="AK69" s="153"/>
      <c r="AL69" s="153"/>
      <c r="AM69" s="153"/>
      <c r="AN69" s="153"/>
      <c r="AO69" s="153"/>
      <c r="AP69" s="153"/>
      <c r="AQ69" s="153"/>
      <c r="AR69" s="153"/>
      <c r="AS69" s="153"/>
      <c r="AT69" s="153"/>
      <c r="AU69" s="153"/>
      <c r="AV69" s="153"/>
      <c r="AW69" s="153"/>
      <c r="AX69" s="537"/>
      <c r="AY69" s="537"/>
      <c r="AZ69" s="537"/>
      <c r="BA69" s="537"/>
      <c r="BB69" s="537"/>
      <c r="BC69" s="153"/>
      <c r="BD69" s="153"/>
      <c r="BE69" s="153"/>
      <c r="BF69" s="153"/>
      <c r="BG69" s="153"/>
      <c r="BH69" s="153"/>
      <c r="BI69" s="153"/>
      <c r="BJ69" s="153"/>
      <c r="BK69" s="153"/>
      <c r="BL69" s="153"/>
      <c r="BM69" s="153"/>
      <c r="BN69" s="153"/>
      <c r="BO69" s="153"/>
      <c r="BP69" s="153"/>
      <c r="BQ69" s="152"/>
      <c r="BR69" s="166"/>
      <c r="JY69" s="3"/>
      <c r="JZ69" s="3"/>
      <c r="KA69" s="3"/>
      <c r="KB69" s="3"/>
      <c r="KC69" s="3"/>
      <c r="KD69" s="3"/>
      <c r="KE69" s="3"/>
      <c r="KF69" s="3"/>
      <c r="KG69" s="3"/>
    </row>
    <row r="70" spans="1:293" ht="13" customHeight="1" x14ac:dyDescent="0.15">
      <c r="A70" s="51" t="str">
        <f>"SQ6"&amp;REPT(0,4-LEN(BR70))&amp;BR70</f>
        <v>SQ60874</v>
      </c>
      <c r="B70" s="270" t="s">
        <v>728</v>
      </c>
      <c r="C70" s="270" t="s">
        <v>752</v>
      </c>
      <c r="D70" s="271" t="s">
        <v>470</v>
      </c>
      <c r="E70" s="397"/>
      <c r="F70" s="570" t="s">
        <v>54</v>
      </c>
      <c r="G70" s="570" t="s">
        <v>95</v>
      </c>
      <c r="H70" s="573" t="s">
        <v>70</v>
      </c>
      <c r="I70" s="588" t="s">
        <v>1054</v>
      </c>
      <c r="J70" s="590" t="s">
        <v>1052</v>
      </c>
      <c r="K70" s="590" t="s">
        <v>1053</v>
      </c>
      <c r="L70" s="588" t="s">
        <v>1051</v>
      </c>
      <c r="M70" s="584">
        <v>2.5855000000000001</v>
      </c>
      <c r="N70" s="51">
        <v>1</v>
      </c>
      <c r="O70" s="217"/>
      <c r="P70" s="217"/>
      <c r="Q70" s="56"/>
      <c r="R70" s="135"/>
      <c r="S70" s="58"/>
      <c r="T70" s="59"/>
      <c r="U70" s="136"/>
      <c r="V70" s="61"/>
      <c r="W70" s="496"/>
      <c r="X70" s="63"/>
      <c r="Y70" s="64"/>
      <c r="Z70" s="65"/>
      <c r="AA70" s="534"/>
      <c r="AB70" s="536"/>
      <c r="AC70" s="304"/>
      <c r="AD70" s="220">
        <f t="shared" si="68"/>
        <v>0</v>
      </c>
      <c r="AE70" s="68">
        <f>N70*AD70</f>
        <v>0</v>
      </c>
      <c r="AF70" s="69"/>
      <c r="AG70" s="69"/>
      <c r="AH70" s="70"/>
      <c r="AI70" s="159"/>
      <c r="AJ70" s="159"/>
      <c r="AK70" s="159"/>
      <c r="AL70" s="495"/>
      <c r="AM70" s="489"/>
      <c r="AN70" s="69">
        <v>249</v>
      </c>
      <c r="AO70" s="70"/>
      <c r="AP70" s="70"/>
      <c r="AQ70" s="601"/>
      <c r="AR70" s="69">
        <v>204</v>
      </c>
      <c r="AS70" s="69"/>
      <c r="AT70" s="493"/>
      <c r="AU70" s="494"/>
      <c r="AV70" s="490">
        <f t="shared" ref="AV70:AV102" si="84">IF(OrderFormType="Wholesale",CEILING(AR70*ExchRate,ExchRateRoundUpTo),CEILING(AN70*ExchRate,ExchRateRoundUpTo)/1.22)</f>
        <v>204</v>
      </c>
      <c r="AW70" s="490">
        <f t="shared" ref="AW70:AW102" si="85">AV70*(1+AO70+AP70)</f>
        <v>204</v>
      </c>
      <c r="AX70" s="71"/>
      <c r="AY70" s="72"/>
      <c r="AZ70" s="512"/>
      <c r="BA70" s="535"/>
      <c r="BB70" s="286"/>
      <c r="BC70" s="52">
        <f t="shared" ref="BC70:BC102" si="86">SUM(AX70:BB70)</f>
        <v>0</v>
      </c>
      <c r="BD70" s="51">
        <f t="shared" ref="BD70:BD102" si="87">N70*BC70</f>
        <v>0</v>
      </c>
      <c r="BE70" s="491">
        <f t="shared" ref="BE70:BE102" si="88">AV70*(1+AO70+AP70)</f>
        <v>204</v>
      </c>
      <c r="BF70" s="395"/>
      <c r="BG70" s="217">
        <f t="shared" si="75"/>
        <v>0</v>
      </c>
      <c r="BH70" s="491">
        <f t="shared" ref="BH70:BH102" si="89">$AV70*(1.1+$AO70+$AP70)</f>
        <v>224.4</v>
      </c>
      <c r="BI70" s="395"/>
      <c r="BJ70" s="51">
        <f t="shared" ref="BJ70:BJ102" si="90">N70*BI70</f>
        <v>0</v>
      </c>
      <c r="BK70" s="491">
        <f t="shared" ref="BK70:BK102" si="91">AV70*(1.15+AO70+AP70)</f>
        <v>234.6</v>
      </c>
      <c r="BL70" s="395"/>
      <c r="BM70" s="217">
        <f t="shared" ref="BM70:BM102" si="92">N70*BL70</f>
        <v>0</v>
      </c>
      <c r="BN70" s="491">
        <f t="shared" ref="BN70:BN102" si="93">AV70*(1.2+AO70+AP70)</f>
        <v>244.79999999999998</v>
      </c>
      <c r="BO70" s="392">
        <f t="shared" ref="BO70:BO102" si="94">(AD70*AW70)+(BC70*BE70)+(BF70*BH70)+(BI70*BK70)+(BL70*BN70)</f>
        <v>0</v>
      </c>
      <c r="BP70" s="217">
        <f t="shared" ref="BP70:BP102" si="95">AD70+BC70+BF70+BI70+BL70</f>
        <v>0</v>
      </c>
      <c r="BQ70" s="51">
        <f t="shared" ref="BQ70:BQ102" si="96">N70*BP70</f>
        <v>0</v>
      </c>
      <c r="BR70" s="77">
        <v>874</v>
      </c>
      <c r="JY70" s="3"/>
      <c r="JZ70" s="3"/>
      <c r="KA70" s="3"/>
      <c r="KB70" s="3"/>
      <c r="KC70" s="3"/>
      <c r="KD70" s="3"/>
      <c r="KE70" s="3"/>
      <c r="KF70" s="3"/>
      <c r="KG70" s="3"/>
    </row>
    <row r="71" spans="1:293" ht="13" customHeight="1" x14ac:dyDescent="0.15">
      <c r="A71" s="51" t="str">
        <f t="shared" ref="A71:A101" si="97">"SQ6"&amp;REPT(0,4-LEN(BR71))&amp;BR71</f>
        <v>SQ60873</v>
      </c>
      <c r="B71" s="270" t="s">
        <v>728</v>
      </c>
      <c r="C71" s="270" t="s">
        <v>753</v>
      </c>
      <c r="D71" s="271" t="s">
        <v>470</v>
      </c>
      <c r="E71" s="397"/>
      <c r="F71" s="570" t="s">
        <v>54</v>
      </c>
      <c r="G71" s="570" t="s">
        <v>83</v>
      </c>
      <c r="H71" s="573" t="s">
        <v>70</v>
      </c>
      <c r="I71" s="588" t="s">
        <v>1054</v>
      </c>
      <c r="J71" s="590" t="s">
        <v>1052</v>
      </c>
      <c r="K71" s="590" t="s">
        <v>1053</v>
      </c>
      <c r="L71" s="588" t="s">
        <v>1051</v>
      </c>
      <c r="M71" s="584">
        <v>3.9144999999999999</v>
      </c>
      <c r="N71" s="51">
        <v>2</v>
      </c>
      <c r="O71" s="217"/>
      <c r="P71" s="217"/>
      <c r="Q71" s="56"/>
      <c r="R71" s="135"/>
      <c r="S71" s="58"/>
      <c r="T71" s="59"/>
      <c r="U71" s="136"/>
      <c r="V71" s="61"/>
      <c r="W71" s="496"/>
      <c r="X71" s="63"/>
      <c r="Y71" s="64"/>
      <c r="Z71" s="65"/>
      <c r="AA71" s="534"/>
      <c r="AB71" s="536"/>
      <c r="AC71" s="304"/>
      <c r="AD71" s="220">
        <f t="shared" si="68"/>
        <v>0</v>
      </c>
      <c r="AE71" s="68">
        <f t="shared" ref="AE71:AE101" si="98">N71*AD71</f>
        <v>0</v>
      </c>
      <c r="AF71" s="69"/>
      <c r="AG71" s="69"/>
      <c r="AH71" s="70"/>
      <c r="AI71" s="159"/>
      <c r="AJ71" s="159"/>
      <c r="AK71" s="159"/>
      <c r="AL71" s="495"/>
      <c r="AM71" s="489"/>
      <c r="AN71" s="69">
        <v>359</v>
      </c>
      <c r="AO71" s="70"/>
      <c r="AP71" s="70"/>
      <c r="AQ71" s="601"/>
      <c r="AR71" s="69">
        <v>294</v>
      </c>
      <c r="AS71" s="69"/>
      <c r="AT71" s="493"/>
      <c r="AU71" s="494"/>
      <c r="AV71" s="490">
        <f t="shared" si="84"/>
        <v>294</v>
      </c>
      <c r="AW71" s="490">
        <f t="shared" si="85"/>
        <v>294</v>
      </c>
      <c r="AX71" s="71"/>
      <c r="AY71" s="72"/>
      <c r="AZ71" s="512"/>
      <c r="BA71" s="535"/>
      <c r="BB71" s="286"/>
      <c r="BC71" s="52">
        <f t="shared" si="86"/>
        <v>0</v>
      </c>
      <c r="BD71" s="51">
        <f t="shared" si="87"/>
        <v>0</v>
      </c>
      <c r="BE71" s="491">
        <f t="shared" si="88"/>
        <v>294</v>
      </c>
      <c r="BF71" s="395"/>
      <c r="BG71" s="217">
        <f t="shared" si="75"/>
        <v>0</v>
      </c>
      <c r="BH71" s="491">
        <f t="shared" si="89"/>
        <v>323.40000000000003</v>
      </c>
      <c r="BI71" s="395"/>
      <c r="BJ71" s="51">
        <f t="shared" si="90"/>
        <v>0</v>
      </c>
      <c r="BK71" s="491">
        <f t="shared" si="91"/>
        <v>338.09999999999997</v>
      </c>
      <c r="BL71" s="395"/>
      <c r="BM71" s="217">
        <f t="shared" si="92"/>
        <v>0</v>
      </c>
      <c r="BN71" s="491">
        <f t="shared" si="93"/>
        <v>352.8</v>
      </c>
      <c r="BO71" s="392">
        <f t="shared" si="94"/>
        <v>0</v>
      </c>
      <c r="BP71" s="217">
        <f t="shared" si="95"/>
        <v>0</v>
      </c>
      <c r="BQ71" s="51">
        <f t="shared" si="96"/>
        <v>0</v>
      </c>
      <c r="BR71" s="77">
        <v>873</v>
      </c>
      <c r="JY71" s="3"/>
      <c r="JZ71" s="3"/>
      <c r="KA71" s="3"/>
      <c r="KB71" s="3"/>
      <c r="KC71" s="3"/>
      <c r="KD71" s="3"/>
      <c r="KE71" s="3"/>
      <c r="KF71" s="3"/>
      <c r="KG71" s="3"/>
    </row>
    <row r="72" spans="1:293" ht="13" customHeight="1" x14ac:dyDescent="0.15">
      <c r="A72" s="51" t="str">
        <f>"SQ6"&amp;REPT(0,4-LEN(BR72))&amp;BR72</f>
        <v>SQ60848</v>
      </c>
      <c r="B72" s="270" t="s">
        <v>728</v>
      </c>
      <c r="C72" s="270" t="s">
        <v>754</v>
      </c>
      <c r="D72" s="271" t="s">
        <v>470</v>
      </c>
      <c r="E72" s="397"/>
      <c r="F72" s="570" t="s">
        <v>54</v>
      </c>
      <c r="G72" s="570" t="s">
        <v>83</v>
      </c>
      <c r="H72" s="575" t="s">
        <v>1043</v>
      </c>
      <c r="I72" s="589" t="s">
        <v>1054</v>
      </c>
      <c r="J72" s="590" t="s">
        <v>1052</v>
      </c>
      <c r="K72" s="590" t="s">
        <v>1053</v>
      </c>
      <c r="L72" s="589" t="s">
        <v>1051</v>
      </c>
      <c r="M72" s="584">
        <v>3.5335000000000001</v>
      </c>
      <c r="N72" s="51">
        <v>2</v>
      </c>
      <c r="O72" s="217"/>
      <c r="P72" s="217"/>
      <c r="Q72" s="56"/>
      <c r="R72" s="135"/>
      <c r="S72" s="58"/>
      <c r="T72" s="59"/>
      <c r="U72" s="136"/>
      <c r="V72" s="61"/>
      <c r="W72" s="496"/>
      <c r="X72" s="63"/>
      <c r="Y72" s="64"/>
      <c r="Z72" s="65"/>
      <c r="AA72" s="534"/>
      <c r="AB72" s="536"/>
      <c r="AC72" s="304"/>
      <c r="AD72" s="220">
        <f t="shared" si="68"/>
        <v>0</v>
      </c>
      <c r="AE72" s="68">
        <f>N72*AD72</f>
        <v>0</v>
      </c>
      <c r="AF72" s="69"/>
      <c r="AG72" s="69"/>
      <c r="AH72" s="70"/>
      <c r="AI72" s="159"/>
      <c r="AJ72" s="159"/>
      <c r="AK72" s="159"/>
      <c r="AL72" s="495"/>
      <c r="AM72" s="489"/>
      <c r="AN72" s="69">
        <v>334</v>
      </c>
      <c r="AO72" s="70"/>
      <c r="AP72" s="70"/>
      <c r="AQ72" s="601"/>
      <c r="AR72" s="69">
        <v>274</v>
      </c>
      <c r="AS72" s="69"/>
      <c r="AT72" s="493"/>
      <c r="AU72" s="494"/>
      <c r="AV72" s="490">
        <f t="shared" si="84"/>
        <v>274</v>
      </c>
      <c r="AW72" s="490">
        <f t="shared" si="85"/>
        <v>274</v>
      </c>
      <c r="AX72" s="71"/>
      <c r="AY72" s="72"/>
      <c r="AZ72" s="512"/>
      <c r="BA72" s="535"/>
      <c r="BB72" s="286"/>
      <c r="BC72" s="52">
        <f t="shared" si="86"/>
        <v>0</v>
      </c>
      <c r="BD72" s="51">
        <f t="shared" si="87"/>
        <v>0</v>
      </c>
      <c r="BE72" s="491">
        <f t="shared" si="88"/>
        <v>274</v>
      </c>
      <c r="BF72" s="395"/>
      <c r="BG72" s="217">
        <f t="shared" si="75"/>
        <v>0</v>
      </c>
      <c r="BH72" s="491">
        <f t="shared" si="89"/>
        <v>301.40000000000003</v>
      </c>
      <c r="BI72" s="395"/>
      <c r="BJ72" s="51">
        <f t="shared" si="90"/>
        <v>0</v>
      </c>
      <c r="BK72" s="491">
        <f t="shared" si="91"/>
        <v>315.09999999999997</v>
      </c>
      <c r="BL72" s="395"/>
      <c r="BM72" s="217">
        <f t="shared" si="92"/>
        <v>0</v>
      </c>
      <c r="BN72" s="491">
        <f t="shared" si="93"/>
        <v>328.8</v>
      </c>
      <c r="BO72" s="392">
        <f t="shared" si="94"/>
        <v>0</v>
      </c>
      <c r="BP72" s="217">
        <f t="shared" si="95"/>
        <v>0</v>
      </c>
      <c r="BQ72" s="51">
        <f t="shared" si="96"/>
        <v>0</v>
      </c>
      <c r="BR72" s="77">
        <v>848</v>
      </c>
      <c r="JY72" s="3"/>
      <c r="JZ72" s="3"/>
      <c r="KA72" s="3"/>
      <c r="KB72" s="3"/>
      <c r="KC72" s="3"/>
      <c r="KD72" s="3"/>
      <c r="KE72" s="3"/>
      <c r="KF72" s="3"/>
      <c r="KG72" s="3"/>
    </row>
    <row r="73" spans="1:293" ht="13" customHeight="1" x14ac:dyDescent="0.15">
      <c r="A73" s="51" t="str">
        <f>"SQ6"&amp;REPT(0,4-LEN(BR73))&amp;BR73</f>
        <v>SQ60884</v>
      </c>
      <c r="B73" s="270" t="s">
        <v>728</v>
      </c>
      <c r="C73" s="270" t="s">
        <v>755</v>
      </c>
      <c r="D73" s="271" t="s">
        <v>470</v>
      </c>
      <c r="E73" s="397"/>
      <c r="F73" s="570" t="s">
        <v>54</v>
      </c>
      <c r="G73" s="570" t="s">
        <v>72</v>
      </c>
      <c r="H73" s="573" t="s">
        <v>70</v>
      </c>
      <c r="I73" s="588" t="s">
        <v>1054</v>
      </c>
      <c r="J73" s="590" t="s">
        <v>1052</v>
      </c>
      <c r="K73" s="590" t="s">
        <v>1053</v>
      </c>
      <c r="L73" s="588" t="s">
        <v>1051</v>
      </c>
      <c r="M73" s="584">
        <v>6.45</v>
      </c>
      <c r="N73" s="51">
        <v>3</v>
      </c>
      <c r="O73" s="217"/>
      <c r="P73" s="217"/>
      <c r="Q73" s="56"/>
      <c r="R73" s="135"/>
      <c r="S73" s="58"/>
      <c r="T73" s="59"/>
      <c r="U73" s="136"/>
      <c r="V73" s="61"/>
      <c r="W73" s="496"/>
      <c r="X73" s="63"/>
      <c r="Y73" s="64"/>
      <c r="Z73" s="65"/>
      <c r="AA73" s="534"/>
      <c r="AB73" s="536"/>
      <c r="AC73" s="304"/>
      <c r="AD73" s="220">
        <f t="shared" si="68"/>
        <v>0</v>
      </c>
      <c r="AE73" s="68">
        <f>N73*AD73</f>
        <v>0</v>
      </c>
      <c r="AF73" s="69"/>
      <c r="AG73" s="69"/>
      <c r="AH73" s="70"/>
      <c r="AI73" s="159"/>
      <c r="AJ73" s="159"/>
      <c r="AK73" s="159"/>
      <c r="AL73" s="495"/>
      <c r="AM73" s="489"/>
      <c r="AN73" s="69">
        <v>559</v>
      </c>
      <c r="AO73" s="70"/>
      <c r="AP73" s="70"/>
      <c r="AQ73" s="601"/>
      <c r="AR73" s="69">
        <v>459</v>
      </c>
      <c r="AS73" s="69"/>
      <c r="AT73" s="493"/>
      <c r="AU73" s="494"/>
      <c r="AV73" s="490">
        <f t="shared" si="84"/>
        <v>459</v>
      </c>
      <c r="AW73" s="490">
        <f t="shared" si="85"/>
        <v>459</v>
      </c>
      <c r="AX73" s="71"/>
      <c r="AY73" s="72"/>
      <c r="AZ73" s="512"/>
      <c r="BA73" s="535"/>
      <c r="BB73" s="286"/>
      <c r="BC73" s="52">
        <f t="shared" si="86"/>
        <v>0</v>
      </c>
      <c r="BD73" s="51">
        <f t="shared" si="87"/>
        <v>0</v>
      </c>
      <c r="BE73" s="491">
        <f t="shared" si="88"/>
        <v>459</v>
      </c>
      <c r="BF73" s="395"/>
      <c r="BG73" s="217">
        <f t="shared" si="75"/>
        <v>0</v>
      </c>
      <c r="BH73" s="491">
        <f t="shared" si="89"/>
        <v>504.90000000000003</v>
      </c>
      <c r="BI73" s="395"/>
      <c r="BJ73" s="51">
        <f t="shared" si="90"/>
        <v>0</v>
      </c>
      <c r="BK73" s="491">
        <f t="shared" si="91"/>
        <v>527.84999999999991</v>
      </c>
      <c r="BL73" s="395"/>
      <c r="BM73" s="217">
        <f t="shared" si="92"/>
        <v>0</v>
      </c>
      <c r="BN73" s="491">
        <f t="shared" si="93"/>
        <v>550.79999999999995</v>
      </c>
      <c r="BO73" s="392">
        <f t="shared" si="94"/>
        <v>0</v>
      </c>
      <c r="BP73" s="217">
        <f t="shared" si="95"/>
        <v>0</v>
      </c>
      <c r="BQ73" s="51">
        <f t="shared" si="96"/>
        <v>0</v>
      </c>
      <c r="BR73" s="77">
        <v>884</v>
      </c>
      <c r="JY73" s="3"/>
      <c r="JZ73" s="3"/>
      <c r="KA73" s="3"/>
      <c r="KB73" s="3"/>
      <c r="KC73" s="3"/>
      <c r="KD73" s="3"/>
      <c r="KE73" s="3"/>
      <c r="KF73" s="3"/>
      <c r="KG73" s="3"/>
    </row>
    <row r="74" spans="1:293" ht="13" customHeight="1" x14ac:dyDescent="0.15">
      <c r="A74" s="51" t="str">
        <f>"SQ6"&amp;REPT(0,4-LEN(BR74))&amp;BR74</f>
        <v>SQ60876</v>
      </c>
      <c r="B74" s="270" t="s">
        <v>728</v>
      </c>
      <c r="C74" s="270" t="s">
        <v>756</v>
      </c>
      <c r="D74" s="271" t="s">
        <v>470</v>
      </c>
      <c r="E74" s="397"/>
      <c r="F74" s="570" t="s">
        <v>54</v>
      </c>
      <c r="G74" s="570" t="s">
        <v>72</v>
      </c>
      <c r="H74" s="573" t="s">
        <v>70</v>
      </c>
      <c r="I74" s="588" t="s">
        <v>1054</v>
      </c>
      <c r="J74" s="590" t="s">
        <v>1052</v>
      </c>
      <c r="K74" s="590" t="s">
        <v>1053</v>
      </c>
      <c r="L74" s="588" t="s">
        <v>1051</v>
      </c>
      <c r="M74" s="584">
        <v>2.5265</v>
      </c>
      <c r="N74" s="51">
        <v>3</v>
      </c>
      <c r="O74" s="217"/>
      <c r="P74" s="217"/>
      <c r="Q74" s="56"/>
      <c r="R74" s="135"/>
      <c r="S74" s="58"/>
      <c r="T74" s="59"/>
      <c r="U74" s="136"/>
      <c r="V74" s="61"/>
      <c r="W74" s="496"/>
      <c r="X74" s="63"/>
      <c r="Y74" s="64"/>
      <c r="Z74" s="65"/>
      <c r="AA74" s="534"/>
      <c r="AB74" s="536"/>
      <c r="AC74" s="304"/>
      <c r="AD74" s="220">
        <f t="shared" si="68"/>
        <v>0</v>
      </c>
      <c r="AE74" s="68">
        <f>N74*AD74</f>
        <v>0</v>
      </c>
      <c r="AF74" s="69"/>
      <c r="AG74" s="69"/>
      <c r="AH74" s="70"/>
      <c r="AI74" s="159"/>
      <c r="AJ74" s="159"/>
      <c r="AK74" s="159"/>
      <c r="AL74" s="495"/>
      <c r="AM74" s="489"/>
      <c r="AN74" s="69">
        <v>264</v>
      </c>
      <c r="AO74" s="70"/>
      <c r="AP74" s="70"/>
      <c r="AQ74" s="601"/>
      <c r="AR74" s="69">
        <v>214</v>
      </c>
      <c r="AS74" s="69"/>
      <c r="AT74" s="493"/>
      <c r="AU74" s="494"/>
      <c r="AV74" s="490">
        <f t="shared" si="84"/>
        <v>214</v>
      </c>
      <c r="AW74" s="490">
        <f t="shared" si="85"/>
        <v>214</v>
      </c>
      <c r="AX74" s="71"/>
      <c r="AY74" s="72"/>
      <c r="AZ74" s="512"/>
      <c r="BA74" s="535"/>
      <c r="BB74" s="286"/>
      <c r="BC74" s="52">
        <f t="shared" si="86"/>
        <v>0</v>
      </c>
      <c r="BD74" s="51">
        <f t="shared" si="87"/>
        <v>0</v>
      </c>
      <c r="BE74" s="491">
        <f t="shared" si="88"/>
        <v>214</v>
      </c>
      <c r="BF74" s="395"/>
      <c r="BG74" s="217">
        <f t="shared" si="75"/>
        <v>0</v>
      </c>
      <c r="BH74" s="491">
        <f t="shared" si="89"/>
        <v>235.4</v>
      </c>
      <c r="BI74" s="395"/>
      <c r="BJ74" s="51">
        <f t="shared" si="90"/>
        <v>0</v>
      </c>
      <c r="BK74" s="491">
        <f t="shared" si="91"/>
        <v>246.1</v>
      </c>
      <c r="BL74" s="395"/>
      <c r="BM74" s="217">
        <f t="shared" si="92"/>
        <v>0</v>
      </c>
      <c r="BN74" s="491">
        <f t="shared" si="93"/>
        <v>256.8</v>
      </c>
      <c r="BO74" s="392">
        <f t="shared" si="94"/>
        <v>0</v>
      </c>
      <c r="BP74" s="217">
        <f t="shared" si="95"/>
        <v>0</v>
      </c>
      <c r="BQ74" s="51">
        <f t="shared" si="96"/>
        <v>0</v>
      </c>
      <c r="BR74" s="77">
        <v>876</v>
      </c>
      <c r="JY74" s="3"/>
      <c r="JZ74" s="3"/>
      <c r="KA74" s="3"/>
      <c r="KB74" s="3"/>
      <c r="KC74" s="3"/>
      <c r="KD74" s="3"/>
      <c r="KE74" s="3"/>
      <c r="KF74" s="3"/>
      <c r="KG74" s="3"/>
    </row>
    <row r="75" spans="1:293" ht="13" customHeight="1" x14ac:dyDescent="0.15">
      <c r="A75" s="51" t="str">
        <f>"SQ6"&amp;REPT(0,4-LEN(BR75))&amp;BR75</f>
        <v>SQ60919</v>
      </c>
      <c r="B75" s="270" t="s">
        <v>728</v>
      </c>
      <c r="C75" s="270" t="s">
        <v>757</v>
      </c>
      <c r="D75" s="271" t="s">
        <v>470</v>
      </c>
      <c r="E75" s="397"/>
      <c r="F75" s="570" t="s">
        <v>54</v>
      </c>
      <c r="G75" s="570" t="s">
        <v>83</v>
      </c>
      <c r="H75" s="573" t="s">
        <v>70</v>
      </c>
      <c r="I75" s="588" t="s">
        <v>1054</v>
      </c>
      <c r="J75" s="590" t="s">
        <v>1052</v>
      </c>
      <c r="K75" s="590" t="s">
        <v>1053</v>
      </c>
      <c r="L75" s="588" t="s">
        <v>1051</v>
      </c>
      <c r="M75" s="584">
        <v>3.4201000000000001</v>
      </c>
      <c r="N75" s="51">
        <v>2</v>
      </c>
      <c r="O75" s="217"/>
      <c r="P75" s="217"/>
      <c r="Q75" s="56"/>
      <c r="R75" s="135"/>
      <c r="S75" s="58"/>
      <c r="T75" s="59"/>
      <c r="U75" s="136"/>
      <c r="V75" s="61"/>
      <c r="W75" s="496"/>
      <c r="X75" s="63"/>
      <c r="Y75" s="64"/>
      <c r="Z75" s="65"/>
      <c r="AA75" s="534"/>
      <c r="AB75" s="536"/>
      <c r="AC75" s="304"/>
      <c r="AD75" s="220">
        <f t="shared" si="68"/>
        <v>0</v>
      </c>
      <c r="AE75" s="68">
        <f>N75*AD75</f>
        <v>0</v>
      </c>
      <c r="AF75" s="69"/>
      <c r="AG75" s="69"/>
      <c r="AH75" s="70"/>
      <c r="AI75" s="159"/>
      <c r="AJ75" s="159"/>
      <c r="AK75" s="159"/>
      <c r="AL75" s="495"/>
      <c r="AM75" s="489"/>
      <c r="AN75" s="69">
        <v>324</v>
      </c>
      <c r="AO75" s="70"/>
      <c r="AP75" s="70"/>
      <c r="AQ75" s="601"/>
      <c r="AR75" s="69">
        <v>264</v>
      </c>
      <c r="AS75" s="69"/>
      <c r="AT75" s="493"/>
      <c r="AU75" s="494"/>
      <c r="AV75" s="490">
        <f t="shared" si="84"/>
        <v>264</v>
      </c>
      <c r="AW75" s="490">
        <f t="shared" si="85"/>
        <v>264</v>
      </c>
      <c r="AX75" s="71"/>
      <c r="AY75" s="72"/>
      <c r="AZ75" s="512"/>
      <c r="BA75" s="535"/>
      <c r="BB75" s="286"/>
      <c r="BC75" s="52">
        <f t="shared" si="86"/>
        <v>0</v>
      </c>
      <c r="BD75" s="51">
        <f t="shared" si="87"/>
        <v>0</v>
      </c>
      <c r="BE75" s="491">
        <f t="shared" si="88"/>
        <v>264</v>
      </c>
      <c r="BF75" s="395"/>
      <c r="BG75" s="217">
        <f t="shared" si="75"/>
        <v>0</v>
      </c>
      <c r="BH75" s="491">
        <f t="shared" si="89"/>
        <v>290.40000000000003</v>
      </c>
      <c r="BI75" s="395"/>
      <c r="BJ75" s="51">
        <f t="shared" si="90"/>
        <v>0</v>
      </c>
      <c r="BK75" s="491">
        <f t="shared" si="91"/>
        <v>303.59999999999997</v>
      </c>
      <c r="BL75" s="395"/>
      <c r="BM75" s="217">
        <f t="shared" si="92"/>
        <v>0</v>
      </c>
      <c r="BN75" s="491">
        <f t="shared" si="93"/>
        <v>316.8</v>
      </c>
      <c r="BO75" s="392">
        <f t="shared" si="94"/>
        <v>0</v>
      </c>
      <c r="BP75" s="217">
        <f t="shared" si="95"/>
        <v>0</v>
      </c>
      <c r="BQ75" s="51">
        <f t="shared" si="96"/>
        <v>0</v>
      </c>
      <c r="BR75" s="77">
        <v>919</v>
      </c>
      <c r="JY75" s="3"/>
      <c r="JZ75" s="3"/>
      <c r="KA75" s="3"/>
      <c r="KB75" s="3"/>
      <c r="KC75" s="3"/>
      <c r="KD75" s="3"/>
      <c r="KE75" s="3"/>
      <c r="KF75" s="3"/>
      <c r="KG75" s="3"/>
    </row>
    <row r="76" spans="1:293" ht="13" customHeight="1" x14ac:dyDescent="0.15">
      <c r="A76" s="51" t="str">
        <f t="shared" si="97"/>
        <v>SQ60806</v>
      </c>
      <c r="B76" s="270" t="s">
        <v>728</v>
      </c>
      <c r="C76" s="270" t="s">
        <v>758</v>
      </c>
      <c r="D76" s="271" t="s">
        <v>470</v>
      </c>
      <c r="E76" s="397"/>
      <c r="F76" s="571" t="s">
        <v>1037</v>
      </c>
      <c r="G76" s="570" t="s">
        <v>72</v>
      </c>
      <c r="H76" s="573" t="s">
        <v>70</v>
      </c>
      <c r="I76" s="588" t="s">
        <v>1054</v>
      </c>
      <c r="J76" s="590" t="s">
        <v>1052</v>
      </c>
      <c r="K76" s="590" t="s">
        <v>1053</v>
      </c>
      <c r="L76" s="588" t="s">
        <v>1051</v>
      </c>
      <c r="M76" s="584">
        <v>1.8325</v>
      </c>
      <c r="N76" s="51">
        <v>8</v>
      </c>
      <c r="O76" s="217"/>
      <c r="P76" s="217"/>
      <c r="Q76" s="56"/>
      <c r="R76" s="135"/>
      <c r="S76" s="58"/>
      <c r="T76" s="59"/>
      <c r="U76" s="136"/>
      <c r="V76" s="61"/>
      <c r="W76" s="496"/>
      <c r="X76" s="63"/>
      <c r="Y76" s="64"/>
      <c r="Z76" s="65"/>
      <c r="AA76" s="534"/>
      <c r="AB76" s="536"/>
      <c r="AC76" s="304"/>
      <c r="AD76" s="220">
        <f t="shared" si="68"/>
        <v>0</v>
      </c>
      <c r="AE76" s="68">
        <f t="shared" si="98"/>
        <v>0</v>
      </c>
      <c r="AF76" s="69"/>
      <c r="AG76" s="69"/>
      <c r="AH76" s="70"/>
      <c r="AI76" s="159"/>
      <c r="AJ76" s="159"/>
      <c r="AK76" s="159"/>
      <c r="AL76" s="495"/>
      <c r="AM76" s="489"/>
      <c r="AN76" s="69">
        <v>214</v>
      </c>
      <c r="AO76" s="70"/>
      <c r="AP76" s="70"/>
      <c r="AQ76" s="601"/>
      <c r="AR76" s="69">
        <v>174</v>
      </c>
      <c r="AS76" s="69"/>
      <c r="AT76" s="493"/>
      <c r="AU76" s="494"/>
      <c r="AV76" s="490">
        <f t="shared" si="84"/>
        <v>174</v>
      </c>
      <c r="AW76" s="490">
        <f t="shared" si="85"/>
        <v>174</v>
      </c>
      <c r="AX76" s="71"/>
      <c r="AY76" s="72"/>
      <c r="AZ76" s="512"/>
      <c r="BA76" s="535"/>
      <c r="BB76" s="286"/>
      <c r="BC76" s="52">
        <f t="shared" si="86"/>
        <v>0</v>
      </c>
      <c r="BD76" s="51">
        <f t="shared" si="87"/>
        <v>0</v>
      </c>
      <c r="BE76" s="491">
        <f t="shared" si="88"/>
        <v>174</v>
      </c>
      <c r="BF76" s="395"/>
      <c r="BG76" s="217">
        <f t="shared" si="75"/>
        <v>0</v>
      </c>
      <c r="BH76" s="491">
        <f t="shared" si="89"/>
        <v>191.4</v>
      </c>
      <c r="BI76" s="395"/>
      <c r="BJ76" s="51">
        <f t="shared" si="90"/>
        <v>0</v>
      </c>
      <c r="BK76" s="491">
        <f t="shared" si="91"/>
        <v>200.1</v>
      </c>
      <c r="BL76" s="395"/>
      <c r="BM76" s="217">
        <f t="shared" si="92"/>
        <v>0</v>
      </c>
      <c r="BN76" s="491">
        <f t="shared" si="93"/>
        <v>208.79999999999998</v>
      </c>
      <c r="BO76" s="392">
        <f t="shared" si="94"/>
        <v>0</v>
      </c>
      <c r="BP76" s="217">
        <f t="shared" si="95"/>
        <v>0</v>
      </c>
      <c r="BQ76" s="51">
        <f t="shared" si="96"/>
        <v>0</v>
      </c>
      <c r="BR76" s="77">
        <v>806</v>
      </c>
      <c r="JY76" s="3"/>
      <c r="JZ76" s="3"/>
      <c r="KA76" s="3"/>
      <c r="KB76" s="3"/>
      <c r="KC76" s="3"/>
      <c r="KD76" s="3"/>
      <c r="KE76" s="3"/>
      <c r="KF76" s="3"/>
      <c r="KG76" s="3"/>
    </row>
    <row r="77" spans="1:293" ht="13" customHeight="1" x14ac:dyDescent="0.15">
      <c r="A77" s="51" t="str">
        <f t="shared" si="97"/>
        <v>SQ60849</v>
      </c>
      <c r="B77" s="270" t="s">
        <v>728</v>
      </c>
      <c r="C77" s="270" t="s">
        <v>759</v>
      </c>
      <c r="D77" s="271" t="s">
        <v>470</v>
      </c>
      <c r="E77" s="397"/>
      <c r="F77" s="570" t="s">
        <v>54</v>
      </c>
      <c r="G77" s="570" t="s">
        <v>72</v>
      </c>
      <c r="H77" s="573" t="s">
        <v>75</v>
      </c>
      <c r="I77" s="588" t="s">
        <v>1054</v>
      </c>
      <c r="J77" s="590" t="s">
        <v>1052</v>
      </c>
      <c r="K77" s="590" t="s">
        <v>1053</v>
      </c>
      <c r="L77" s="588" t="s">
        <v>1051</v>
      </c>
      <c r="M77" s="584">
        <v>1.8189</v>
      </c>
      <c r="N77" s="51">
        <v>4</v>
      </c>
      <c r="O77" s="217"/>
      <c r="P77" s="217"/>
      <c r="Q77" s="56"/>
      <c r="R77" s="135"/>
      <c r="S77" s="58"/>
      <c r="T77" s="59"/>
      <c r="U77" s="136"/>
      <c r="V77" s="61"/>
      <c r="W77" s="496"/>
      <c r="X77" s="63"/>
      <c r="Y77" s="64"/>
      <c r="Z77" s="65"/>
      <c r="AA77" s="534"/>
      <c r="AB77" s="536"/>
      <c r="AC77" s="304"/>
      <c r="AD77" s="220">
        <f t="shared" si="68"/>
        <v>0</v>
      </c>
      <c r="AE77" s="68">
        <f t="shared" si="98"/>
        <v>0</v>
      </c>
      <c r="AF77" s="69"/>
      <c r="AG77" s="69"/>
      <c r="AH77" s="70"/>
      <c r="AI77" s="159"/>
      <c r="AJ77" s="159"/>
      <c r="AK77" s="159"/>
      <c r="AL77" s="495"/>
      <c r="AM77" s="489"/>
      <c r="AN77" s="69">
        <v>194</v>
      </c>
      <c r="AO77" s="70"/>
      <c r="AP77" s="70"/>
      <c r="AQ77" s="601"/>
      <c r="AR77" s="69">
        <v>159</v>
      </c>
      <c r="AS77" s="69"/>
      <c r="AT77" s="493"/>
      <c r="AU77" s="494"/>
      <c r="AV77" s="490">
        <f t="shared" si="84"/>
        <v>159</v>
      </c>
      <c r="AW77" s="490">
        <f t="shared" si="85"/>
        <v>159</v>
      </c>
      <c r="AX77" s="71"/>
      <c r="AY77" s="72"/>
      <c r="AZ77" s="512"/>
      <c r="BA77" s="535"/>
      <c r="BB77" s="286"/>
      <c r="BC77" s="52">
        <f t="shared" si="86"/>
        <v>0</v>
      </c>
      <c r="BD77" s="51">
        <f t="shared" si="87"/>
        <v>0</v>
      </c>
      <c r="BE77" s="491">
        <f t="shared" si="88"/>
        <v>159</v>
      </c>
      <c r="BF77" s="395"/>
      <c r="BG77" s="217">
        <f t="shared" si="75"/>
        <v>0</v>
      </c>
      <c r="BH77" s="491">
        <f t="shared" si="89"/>
        <v>174.9</v>
      </c>
      <c r="BI77" s="395"/>
      <c r="BJ77" s="51">
        <f t="shared" si="90"/>
        <v>0</v>
      </c>
      <c r="BK77" s="491">
        <f t="shared" si="91"/>
        <v>182.85</v>
      </c>
      <c r="BL77" s="395"/>
      <c r="BM77" s="217">
        <f t="shared" si="92"/>
        <v>0</v>
      </c>
      <c r="BN77" s="491">
        <f t="shared" si="93"/>
        <v>190.79999999999998</v>
      </c>
      <c r="BO77" s="392">
        <f t="shared" si="94"/>
        <v>0</v>
      </c>
      <c r="BP77" s="217">
        <f t="shared" si="95"/>
        <v>0</v>
      </c>
      <c r="BQ77" s="51">
        <f t="shared" si="96"/>
        <v>0</v>
      </c>
      <c r="BR77" s="77">
        <v>849</v>
      </c>
      <c r="JY77" s="3"/>
      <c r="JZ77" s="3"/>
      <c r="KA77" s="3"/>
      <c r="KB77" s="3"/>
      <c r="KC77" s="3"/>
      <c r="KD77" s="3"/>
      <c r="KE77" s="3"/>
      <c r="KF77" s="3"/>
      <c r="KG77" s="3"/>
    </row>
    <row r="78" spans="1:293" ht="13" customHeight="1" x14ac:dyDescent="0.15">
      <c r="A78" s="51" t="str">
        <f t="shared" ref="A78:A94" si="99">"SQ6"&amp;REPT(0,4-LEN(BR78))&amp;BR78</f>
        <v>SQ60850</v>
      </c>
      <c r="B78" s="270" t="s">
        <v>728</v>
      </c>
      <c r="C78" s="270" t="s">
        <v>760</v>
      </c>
      <c r="D78" s="271" t="s">
        <v>470</v>
      </c>
      <c r="E78" s="397"/>
      <c r="F78" s="571" t="s">
        <v>860</v>
      </c>
      <c r="G78" s="570" t="s">
        <v>69</v>
      </c>
      <c r="H78" s="573" t="s">
        <v>70</v>
      </c>
      <c r="I78" s="588" t="s">
        <v>1054</v>
      </c>
      <c r="J78" s="590" t="s">
        <v>1052</v>
      </c>
      <c r="K78" s="590" t="s">
        <v>1053</v>
      </c>
      <c r="L78" s="588" t="s">
        <v>1051</v>
      </c>
      <c r="M78" s="584">
        <v>0.78920000000000001</v>
      </c>
      <c r="N78" s="51">
        <v>4</v>
      </c>
      <c r="O78" s="217"/>
      <c r="P78" s="217"/>
      <c r="Q78" s="56"/>
      <c r="R78" s="135"/>
      <c r="S78" s="58"/>
      <c r="T78" s="59"/>
      <c r="U78" s="136"/>
      <c r="V78" s="61"/>
      <c r="W78" s="496"/>
      <c r="X78" s="63"/>
      <c r="Y78" s="64"/>
      <c r="Z78" s="65"/>
      <c r="AA78" s="534"/>
      <c r="AB78" s="536"/>
      <c r="AC78" s="304"/>
      <c r="AD78" s="220">
        <f t="shared" si="68"/>
        <v>0</v>
      </c>
      <c r="AE78" s="68">
        <f t="shared" ref="AE78:AE94" si="100">N78*AD78</f>
        <v>0</v>
      </c>
      <c r="AF78" s="69"/>
      <c r="AG78" s="69"/>
      <c r="AH78" s="70"/>
      <c r="AI78" s="159"/>
      <c r="AJ78" s="159"/>
      <c r="AK78" s="159"/>
      <c r="AL78" s="495"/>
      <c r="AM78" s="489"/>
      <c r="AN78" s="69">
        <v>124</v>
      </c>
      <c r="AO78" s="70"/>
      <c r="AP78" s="70"/>
      <c r="AQ78" s="601"/>
      <c r="AR78" s="69">
        <v>99</v>
      </c>
      <c r="AS78" s="69"/>
      <c r="AT78" s="493"/>
      <c r="AU78" s="494"/>
      <c r="AV78" s="490">
        <f t="shared" si="84"/>
        <v>99</v>
      </c>
      <c r="AW78" s="490">
        <f t="shared" si="85"/>
        <v>99</v>
      </c>
      <c r="AX78" s="71"/>
      <c r="AY78" s="72"/>
      <c r="AZ78" s="512"/>
      <c r="BA78" s="535"/>
      <c r="BB78" s="286"/>
      <c r="BC78" s="52">
        <f t="shared" si="86"/>
        <v>0</v>
      </c>
      <c r="BD78" s="51">
        <f t="shared" si="87"/>
        <v>0</v>
      </c>
      <c r="BE78" s="491">
        <f t="shared" si="88"/>
        <v>99</v>
      </c>
      <c r="BF78" s="395"/>
      <c r="BG78" s="217">
        <f t="shared" si="75"/>
        <v>0</v>
      </c>
      <c r="BH78" s="491">
        <f t="shared" si="89"/>
        <v>108.9</v>
      </c>
      <c r="BI78" s="395"/>
      <c r="BJ78" s="51">
        <f t="shared" si="90"/>
        <v>0</v>
      </c>
      <c r="BK78" s="491">
        <f t="shared" si="91"/>
        <v>113.85</v>
      </c>
      <c r="BL78" s="395"/>
      <c r="BM78" s="217">
        <f t="shared" si="92"/>
        <v>0</v>
      </c>
      <c r="BN78" s="491">
        <f t="shared" si="93"/>
        <v>118.8</v>
      </c>
      <c r="BO78" s="392">
        <f t="shared" si="94"/>
        <v>0</v>
      </c>
      <c r="BP78" s="217">
        <f t="shared" si="95"/>
        <v>0</v>
      </c>
      <c r="BQ78" s="51">
        <f t="shared" si="96"/>
        <v>0</v>
      </c>
      <c r="BR78" s="77">
        <v>850</v>
      </c>
      <c r="JY78" s="3"/>
      <c r="JZ78" s="3"/>
      <c r="KA78" s="3"/>
      <c r="KB78" s="3"/>
      <c r="KC78" s="3"/>
      <c r="KD78" s="3"/>
      <c r="KE78" s="3"/>
      <c r="KF78" s="3"/>
      <c r="KG78" s="3"/>
    </row>
    <row r="79" spans="1:293" ht="13" customHeight="1" x14ac:dyDescent="0.15">
      <c r="A79" s="51" t="str">
        <f t="shared" si="99"/>
        <v>SQ60815</v>
      </c>
      <c r="B79" s="270" t="s">
        <v>728</v>
      </c>
      <c r="C79" s="270" t="s">
        <v>761</v>
      </c>
      <c r="D79" s="271" t="s">
        <v>470</v>
      </c>
      <c r="E79" s="397"/>
      <c r="F79" s="571" t="s">
        <v>1038</v>
      </c>
      <c r="G79" s="570" t="s">
        <v>69</v>
      </c>
      <c r="H79" s="573" t="s">
        <v>70</v>
      </c>
      <c r="I79" s="588" t="s">
        <v>1054</v>
      </c>
      <c r="J79" s="590" t="s">
        <v>1052</v>
      </c>
      <c r="K79" s="590" t="s">
        <v>1053</v>
      </c>
      <c r="L79" s="588" t="s">
        <v>1051</v>
      </c>
      <c r="M79" s="584">
        <v>0.34470000000000001</v>
      </c>
      <c r="N79" s="51">
        <v>10</v>
      </c>
      <c r="O79" s="217"/>
      <c r="P79" s="217"/>
      <c r="Q79" s="56"/>
      <c r="R79" s="135"/>
      <c r="S79" s="58"/>
      <c r="T79" s="59"/>
      <c r="U79" s="136"/>
      <c r="V79" s="61"/>
      <c r="W79" s="496"/>
      <c r="X79" s="63"/>
      <c r="Y79" s="64"/>
      <c r="Z79" s="65"/>
      <c r="AA79" s="534"/>
      <c r="AB79" s="536"/>
      <c r="AC79" s="304"/>
      <c r="AD79" s="220">
        <f t="shared" si="68"/>
        <v>0</v>
      </c>
      <c r="AE79" s="68">
        <f t="shared" si="100"/>
        <v>0</v>
      </c>
      <c r="AF79" s="69"/>
      <c r="AG79" s="69"/>
      <c r="AH79" s="70"/>
      <c r="AI79" s="159"/>
      <c r="AJ79" s="159"/>
      <c r="AK79" s="159"/>
      <c r="AL79" s="495"/>
      <c r="AM79" s="489"/>
      <c r="AN79" s="69">
        <v>114</v>
      </c>
      <c r="AO79" s="70"/>
      <c r="AP79" s="70"/>
      <c r="AQ79" s="601"/>
      <c r="AR79" s="69">
        <v>94</v>
      </c>
      <c r="AS79" s="69"/>
      <c r="AT79" s="493"/>
      <c r="AU79" s="494"/>
      <c r="AV79" s="490">
        <f t="shared" si="84"/>
        <v>94</v>
      </c>
      <c r="AW79" s="490">
        <f t="shared" si="85"/>
        <v>94</v>
      </c>
      <c r="AX79" s="71"/>
      <c r="AY79" s="72"/>
      <c r="AZ79" s="512"/>
      <c r="BA79" s="535"/>
      <c r="BB79" s="286"/>
      <c r="BC79" s="52">
        <f t="shared" si="86"/>
        <v>0</v>
      </c>
      <c r="BD79" s="51">
        <f t="shared" si="87"/>
        <v>0</v>
      </c>
      <c r="BE79" s="491">
        <f t="shared" si="88"/>
        <v>94</v>
      </c>
      <c r="BF79" s="395"/>
      <c r="BG79" s="217">
        <f t="shared" si="75"/>
        <v>0</v>
      </c>
      <c r="BH79" s="491">
        <f t="shared" si="89"/>
        <v>103.4</v>
      </c>
      <c r="BI79" s="395"/>
      <c r="BJ79" s="51">
        <f t="shared" si="90"/>
        <v>0</v>
      </c>
      <c r="BK79" s="491">
        <f t="shared" si="91"/>
        <v>108.1</v>
      </c>
      <c r="BL79" s="395"/>
      <c r="BM79" s="217">
        <f t="shared" si="92"/>
        <v>0</v>
      </c>
      <c r="BN79" s="491">
        <f t="shared" si="93"/>
        <v>112.8</v>
      </c>
      <c r="BO79" s="392">
        <f t="shared" si="94"/>
        <v>0</v>
      </c>
      <c r="BP79" s="217">
        <f t="shared" si="95"/>
        <v>0</v>
      </c>
      <c r="BQ79" s="51">
        <f t="shared" si="96"/>
        <v>0</v>
      </c>
      <c r="BR79" s="77">
        <v>815</v>
      </c>
      <c r="JY79" s="3"/>
      <c r="JZ79" s="3"/>
      <c r="KA79" s="3"/>
      <c r="KB79" s="3"/>
      <c r="KC79" s="3"/>
      <c r="KD79" s="3"/>
      <c r="KE79" s="3"/>
      <c r="KF79" s="3"/>
      <c r="KG79" s="3"/>
    </row>
    <row r="80" spans="1:293" ht="13" customHeight="1" x14ac:dyDescent="0.15">
      <c r="A80" s="51" t="str">
        <f t="shared" si="99"/>
        <v>SQ60816</v>
      </c>
      <c r="B80" s="270" t="s">
        <v>728</v>
      </c>
      <c r="C80" s="270" t="s">
        <v>762</v>
      </c>
      <c r="D80" s="271" t="s">
        <v>470</v>
      </c>
      <c r="E80" s="397"/>
      <c r="F80" s="571" t="s">
        <v>1039</v>
      </c>
      <c r="G80" s="570" t="s">
        <v>69</v>
      </c>
      <c r="H80" s="573" t="s">
        <v>75</v>
      </c>
      <c r="I80" s="588" t="s">
        <v>1054</v>
      </c>
      <c r="J80" s="590" t="s">
        <v>1052</v>
      </c>
      <c r="K80" s="590" t="s">
        <v>1053</v>
      </c>
      <c r="L80" s="588" t="s">
        <v>1051</v>
      </c>
      <c r="M80" s="584">
        <v>0.5625</v>
      </c>
      <c r="N80" s="51">
        <v>20</v>
      </c>
      <c r="O80" s="217"/>
      <c r="P80" s="217"/>
      <c r="Q80" s="56"/>
      <c r="R80" s="135"/>
      <c r="S80" s="58"/>
      <c r="T80" s="59"/>
      <c r="U80" s="136"/>
      <c r="V80" s="61"/>
      <c r="W80" s="496"/>
      <c r="X80" s="63"/>
      <c r="Y80" s="64"/>
      <c r="Z80" s="65"/>
      <c r="AA80" s="534"/>
      <c r="AB80" s="536"/>
      <c r="AC80" s="304"/>
      <c r="AD80" s="220">
        <f t="shared" si="68"/>
        <v>0</v>
      </c>
      <c r="AE80" s="68">
        <f t="shared" si="100"/>
        <v>0</v>
      </c>
      <c r="AF80" s="69"/>
      <c r="AG80" s="69"/>
      <c r="AH80" s="70"/>
      <c r="AI80" s="159"/>
      <c r="AJ80" s="159"/>
      <c r="AK80" s="159"/>
      <c r="AL80" s="495"/>
      <c r="AM80" s="489"/>
      <c r="AN80" s="69">
        <v>179</v>
      </c>
      <c r="AO80" s="70"/>
      <c r="AP80" s="70"/>
      <c r="AQ80" s="601"/>
      <c r="AR80" s="69">
        <v>144</v>
      </c>
      <c r="AS80" s="69"/>
      <c r="AT80" s="493"/>
      <c r="AU80" s="494"/>
      <c r="AV80" s="490">
        <f t="shared" si="84"/>
        <v>144</v>
      </c>
      <c r="AW80" s="490">
        <f t="shared" si="85"/>
        <v>144</v>
      </c>
      <c r="AX80" s="71"/>
      <c r="AY80" s="72"/>
      <c r="AZ80" s="512"/>
      <c r="BA80" s="535"/>
      <c r="BB80" s="286"/>
      <c r="BC80" s="52">
        <f t="shared" si="86"/>
        <v>0</v>
      </c>
      <c r="BD80" s="51">
        <f t="shared" si="87"/>
        <v>0</v>
      </c>
      <c r="BE80" s="491">
        <f t="shared" si="88"/>
        <v>144</v>
      </c>
      <c r="BF80" s="395"/>
      <c r="BG80" s="217">
        <f t="shared" si="75"/>
        <v>0</v>
      </c>
      <c r="BH80" s="491">
        <f t="shared" si="89"/>
        <v>158.4</v>
      </c>
      <c r="BI80" s="395"/>
      <c r="BJ80" s="51">
        <f t="shared" si="90"/>
        <v>0</v>
      </c>
      <c r="BK80" s="491">
        <f t="shared" si="91"/>
        <v>165.6</v>
      </c>
      <c r="BL80" s="395"/>
      <c r="BM80" s="217">
        <f t="shared" si="92"/>
        <v>0</v>
      </c>
      <c r="BN80" s="491">
        <f t="shared" si="93"/>
        <v>172.79999999999998</v>
      </c>
      <c r="BO80" s="392">
        <f t="shared" si="94"/>
        <v>0</v>
      </c>
      <c r="BP80" s="217">
        <f t="shared" si="95"/>
        <v>0</v>
      </c>
      <c r="BQ80" s="51">
        <f t="shared" si="96"/>
        <v>0</v>
      </c>
      <c r="BR80" s="77">
        <v>816</v>
      </c>
      <c r="JY80" s="3"/>
      <c r="JZ80" s="3"/>
      <c r="KA80" s="3"/>
      <c r="KB80" s="3"/>
      <c r="KC80" s="3"/>
      <c r="KD80" s="3"/>
      <c r="KE80" s="3"/>
      <c r="KF80" s="3"/>
      <c r="KG80" s="3"/>
    </row>
    <row r="81" spans="1:293" ht="13" customHeight="1" x14ac:dyDescent="0.15">
      <c r="A81" s="51" t="str">
        <f t="shared" si="99"/>
        <v>SQ60814</v>
      </c>
      <c r="B81" s="270" t="s">
        <v>728</v>
      </c>
      <c r="C81" s="270" t="s">
        <v>763</v>
      </c>
      <c r="D81" s="271" t="s">
        <v>470</v>
      </c>
      <c r="E81" s="397"/>
      <c r="F81" s="571" t="s">
        <v>1039</v>
      </c>
      <c r="G81" s="570" t="s">
        <v>69</v>
      </c>
      <c r="H81" s="573" t="s">
        <v>75</v>
      </c>
      <c r="I81" s="588" t="s">
        <v>1054</v>
      </c>
      <c r="J81" s="590" t="s">
        <v>1052</v>
      </c>
      <c r="K81" s="590" t="s">
        <v>1053</v>
      </c>
      <c r="L81" s="588" t="s">
        <v>1051</v>
      </c>
      <c r="M81" s="584">
        <v>0.62139999999999995</v>
      </c>
      <c r="N81" s="51">
        <v>20</v>
      </c>
      <c r="O81" s="217"/>
      <c r="P81" s="217"/>
      <c r="Q81" s="56"/>
      <c r="R81" s="135"/>
      <c r="S81" s="58"/>
      <c r="T81" s="59"/>
      <c r="U81" s="136"/>
      <c r="V81" s="61"/>
      <c r="W81" s="496"/>
      <c r="X81" s="63"/>
      <c r="Y81" s="64"/>
      <c r="Z81" s="65"/>
      <c r="AA81" s="534"/>
      <c r="AB81" s="536"/>
      <c r="AC81" s="304"/>
      <c r="AD81" s="220">
        <f t="shared" si="68"/>
        <v>0</v>
      </c>
      <c r="AE81" s="68">
        <f t="shared" si="100"/>
        <v>0</v>
      </c>
      <c r="AF81" s="69"/>
      <c r="AG81" s="69"/>
      <c r="AH81" s="70"/>
      <c r="AI81" s="159"/>
      <c r="AJ81" s="159"/>
      <c r="AK81" s="159"/>
      <c r="AL81" s="495"/>
      <c r="AM81" s="489"/>
      <c r="AN81" s="69">
        <v>184</v>
      </c>
      <c r="AO81" s="70"/>
      <c r="AP81" s="70"/>
      <c r="AQ81" s="601"/>
      <c r="AR81" s="69">
        <v>149</v>
      </c>
      <c r="AS81" s="69"/>
      <c r="AT81" s="493"/>
      <c r="AU81" s="494"/>
      <c r="AV81" s="490">
        <f t="shared" si="84"/>
        <v>149</v>
      </c>
      <c r="AW81" s="490">
        <f t="shared" si="85"/>
        <v>149</v>
      </c>
      <c r="AX81" s="71"/>
      <c r="AY81" s="72"/>
      <c r="AZ81" s="512"/>
      <c r="BA81" s="535"/>
      <c r="BB81" s="286"/>
      <c r="BC81" s="52">
        <f t="shared" si="86"/>
        <v>0</v>
      </c>
      <c r="BD81" s="51">
        <f t="shared" si="87"/>
        <v>0</v>
      </c>
      <c r="BE81" s="491">
        <f t="shared" si="88"/>
        <v>149</v>
      </c>
      <c r="BF81" s="395"/>
      <c r="BG81" s="217">
        <f t="shared" si="75"/>
        <v>0</v>
      </c>
      <c r="BH81" s="491">
        <f t="shared" si="89"/>
        <v>163.9</v>
      </c>
      <c r="BI81" s="395"/>
      <c r="BJ81" s="51">
        <f t="shared" si="90"/>
        <v>0</v>
      </c>
      <c r="BK81" s="491">
        <f t="shared" si="91"/>
        <v>171.35</v>
      </c>
      <c r="BL81" s="395"/>
      <c r="BM81" s="217">
        <f t="shared" si="92"/>
        <v>0</v>
      </c>
      <c r="BN81" s="491">
        <f t="shared" si="93"/>
        <v>178.79999999999998</v>
      </c>
      <c r="BO81" s="392">
        <f t="shared" si="94"/>
        <v>0</v>
      </c>
      <c r="BP81" s="217">
        <f t="shared" si="95"/>
        <v>0</v>
      </c>
      <c r="BQ81" s="51">
        <f t="shared" si="96"/>
        <v>0</v>
      </c>
      <c r="BR81" s="77">
        <v>814</v>
      </c>
      <c r="JY81" s="3"/>
      <c r="JZ81" s="3"/>
      <c r="KA81" s="3"/>
      <c r="KB81" s="3"/>
      <c r="KC81" s="3"/>
      <c r="KD81" s="3"/>
      <c r="KE81" s="3"/>
      <c r="KF81" s="3"/>
      <c r="KG81" s="3"/>
    </row>
    <row r="82" spans="1:293" ht="13" customHeight="1" x14ac:dyDescent="0.15">
      <c r="A82" s="51" t="str">
        <f t="shared" si="99"/>
        <v>SQ60807</v>
      </c>
      <c r="B82" s="270" t="s">
        <v>729</v>
      </c>
      <c r="C82" s="270" t="s">
        <v>731</v>
      </c>
      <c r="D82" s="271" t="s">
        <v>470</v>
      </c>
      <c r="E82" s="397"/>
      <c r="F82" s="571" t="s">
        <v>860</v>
      </c>
      <c r="G82" s="570" t="s">
        <v>69</v>
      </c>
      <c r="H82" s="575" t="s">
        <v>1043</v>
      </c>
      <c r="I82" s="589" t="s">
        <v>1054</v>
      </c>
      <c r="J82" s="590" t="s">
        <v>1052</v>
      </c>
      <c r="K82" s="590" t="s">
        <v>1053</v>
      </c>
      <c r="L82" s="589" t="s">
        <v>1051</v>
      </c>
      <c r="M82" s="584">
        <v>1.2338</v>
      </c>
      <c r="N82" s="51">
        <v>12</v>
      </c>
      <c r="O82" s="217"/>
      <c r="P82" s="217"/>
      <c r="Q82" s="56"/>
      <c r="R82" s="135"/>
      <c r="S82" s="58"/>
      <c r="T82" s="59"/>
      <c r="U82" s="136"/>
      <c r="V82" s="61"/>
      <c r="W82" s="496"/>
      <c r="X82" s="63"/>
      <c r="Y82" s="64"/>
      <c r="Z82" s="65"/>
      <c r="AA82" s="534"/>
      <c r="AB82" s="536"/>
      <c r="AC82" s="304"/>
      <c r="AD82" s="220">
        <f t="shared" si="68"/>
        <v>0</v>
      </c>
      <c r="AE82" s="68">
        <f t="shared" si="100"/>
        <v>0</v>
      </c>
      <c r="AF82" s="69"/>
      <c r="AG82" s="69"/>
      <c r="AH82" s="70"/>
      <c r="AI82" s="159"/>
      <c r="AJ82" s="159"/>
      <c r="AK82" s="159"/>
      <c r="AL82" s="495"/>
      <c r="AM82" s="489"/>
      <c r="AN82" s="69">
        <v>189</v>
      </c>
      <c r="AO82" s="70"/>
      <c r="AP82" s="70"/>
      <c r="AQ82" s="601"/>
      <c r="AR82" s="69">
        <v>154</v>
      </c>
      <c r="AS82" s="69"/>
      <c r="AT82" s="493"/>
      <c r="AU82" s="494"/>
      <c r="AV82" s="490">
        <f t="shared" si="84"/>
        <v>154</v>
      </c>
      <c r="AW82" s="490">
        <f t="shared" si="85"/>
        <v>154</v>
      </c>
      <c r="AX82" s="71"/>
      <c r="AY82" s="72"/>
      <c r="AZ82" s="512"/>
      <c r="BA82" s="535"/>
      <c r="BB82" s="286"/>
      <c r="BC82" s="52">
        <f t="shared" si="86"/>
        <v>0</v>
      </c>
      <c r="BD82" s="51">
        <f t="shared" si="87"/>
        <v>0</v>
      </c>
      <c r="BE82" s="491">
        <f t="shared" si="88"/>
        <v>154</v>
      </c>
      <c r="BF82" s="395"/>
      <c r="BG82" s="217">
        <f t="shared" si="75"/>
        <v>0</v>
      </c>
      <c r="BH82" s="491">
        <f t="shared" si="89"/>
        <v>169.4</v>
      </c>
      <c r="BI82" s="395"/>
      <c r="BJ82" s="51">
        <f t="shared" si="90"/>
        <v>0</v>
      </c>
      <c r="BK82" s="491">
        <f t="shared" si="91"/>
        <v>177.1</v>
      </c>
      <c r="BL82" s="395"/>
      <c r="BM82" s="217">
        <f t="shared" si="92"/>
        <v>0</v>
      </c>
      <c r="BN82" s="491">
        <f t="shared" si="93"/>
        <v>184.79999999999998</v>
      </c>
      <c r="BO82" s="392">
        <f t="shared" si="94"/>
        <v>0</v>
      </c>
      <c r="BP82" s="217">
        <f t="shared" si="95"/>
        <v>0</v>
      </c>
      <c r="BQ82" s="51">
        <f t="shared" si="96"/>
        <v>0</v>
      </c>
      <c r="BR82" s="77">
        <v>807</v>
      </c>
      <c r="JY82" s="3"/>
      <c r="JZ82" s="3"/>
      <c r="KA82" s="3"/>
      <c r="KB82" s="3"/>
      <c r="KC82" s="3"/>
      <c r="KD82" s="3"/>
      <c r="KE82" s="3"/>
      <c r="KF82" s="3"/>
      <c r="KG82" s="3"/>
    </row>
    <row r="83" spans="1:293" ht="13" customHeight="1" x14ac:dyDescent="0.15">
      <c r="A83" s="51" t="str">
        <f t="shared" si="99"/>
        <v>SQ60920</v>
      </c>
      <c r="B83" s="270" t="s">
        <v>729</v>
      </c>
      <c r="C83" s="270" t="s">
        <v>732</v>
      </c>
      <c r="D83" s="271" t="s">
        <v>470</v>
      </c>
      <c r="E83" s="397"/>
      <c r="F83" s="571" t="s">
        <v>1034</v>
      </c>
      <c r="G83" s="570" t="s">
        <v>95</v>
      </c>
      <c r="H83" s="574" t="s">
        <v>1077</v>
      </c>
      <c r="I83" s="590" t="s">
        <v>1054</v>
      </c>
      <c r="J83" s="590" t="s">
        <v>1052</v>
      </c>
      <c r="K83" s="590" t="s">
        <v>1053</v>
      </c>
      <c r="L83" s="590" t="s">
        <v>1051</v>
      </c>
      <c r="M83" s="584">
        <v>5.6835000000000004</v>
      </c>
      <c r="N83" s="51">
        <v>1</v>
      </c>
      <c r="O83" s="217"/>
      <c r="P83" s="217"/>
      <c r="Q83" s="56"/>
      <c r="R83" s="135"/>
      <c r="S83" s="58"/>
      <c r="T83" s="59"/>
      <c r="U83" s="136"/>
      <c r="V83" s="61"/>
      <c r="W83" s="496"/>
      <c r="X83" s="63"/>
      <c r="Y83" s="64"/>
      <c r="Z83" s="65"/>
      <c r="AA83" s="534"/>
      <c r="AB83" s="536"/>
      <c r="AC83" s="304"/>
      <c r="AD83" s="220">
        <f t="shared" si="68"/>
        <v>0</v>
      </c>
      <c r="AE83" s="68">
        <f t="shared" si="100"/>
        <v>0</v>
      </c>
      <c r="AF83" s="69"/>
      <c r="AG83" s="69"/>
      <c r="AH83" s="70"/>
      <c r="AI83" s="159"/>
      <c r="AJ83" s="159"/>
      <c r="AK83" s="159"/>
      <c r="AL83" s="495"/>
      <c r="AM83" s="489"/>
      <c r="AN83" s="69">
        <v>489</v>
      </c>
      <c r="AO83" s="70"/>
      <c r="AP83" s="70"/>
      <c r="AQ83" s="601"/>
      <c r="AR83" s="69">
        <v>399</v>
      </c>
      <c r="AS83" s="69"/>
      <c r="AT83" s="493"/>
      <c r="AU83" s="494"/>
      <c r="AV83" s="490">
        <f t="shared" si="84"/>
        <v>399</v>
      </c>
      <c r="AW83" s="490">
        <f t="shared" si="85"/>
        <v>399</v>
      </c>
      <c r="AX83" s="71"/>
      <c r="AY83" s="72"/>
      <c r="AZ83" s="512"/>
      <c r="BA83" s="535"/>
      <c r="BB83" s="286"/>
      <c r="BC83" s="52">
        <f t="shared" si="86"/>
        <v>0</v>
      </c>
      <c r="BD83" s="51">
        <f t="shared" si="87"/>
        <v>0</v>
      </c>
      <c r="BE83" s="491">
        <f t="shared" si="88"/>
        <v>399</v>
      </c>
      <c r="BF83" s="395"/>
      <c r="BG83" s="217">
        <f t="shared" si="75"/>
        <v>0</v>
      </c>
      <c r="BH83" s="491">
        <f t="shared" si="89"/>
        <v>438.90000000000003</v>
      </c>
      <c r="BI83" s="395"/>
      <c r="BJ83" s="51">
        <f t="shared" si="90"/>
        <v>0</v>
      </c>
      <c r="BK83" s="491">
        <f t="shared" si="91"/>
        <v>458.84999999999997</v>
      </c>
      <c r="BL83" s="395"/>
      <c r="BM83" s="217">
        <f t="shared" si="92"/>
        <v>0</v>
      </c>
      <c r="BN83" s="491">
        <f t="shared" si="93"/>
        <v>478.79999999999995</v>
      </c>
      <c r="BO83" s="392">
        <f t="shared" si="94"/>
        <v>0</v>
      </c>
      <c r="BP83" s="217">
        <f t="shared" si="95"/>
        <v>0</v>
      </c>
      <c r="BQ83" s="51">
        <f t="shared" si="96"/>
        <v>0</v>
      </c>
      <c r="BR83" s="77">
        <v>920</v>
      </c>
      <c r="JY83" s="3"/>
      <c r="JZ83" s="3"/>
      <c r="KA83" s="3"/>
      <c r="KB83" s="3"/>
      <c r="KC83" s="3"/>
      <c r="KD83" s="3"/>
      <c r="KE83" s="3"/>
      <c r="KF83" s="3"/>
      <c r="KG83" s="3"/>
    </row>
    <row r="84" spans="1:293" ht="13" customHeight="1" x14ac:dyDescent="0.15">
      <c r="A84" s="51" t="str">
        <f t="shared" si="99"/>
        <v>SQ61238</v>
      </c>
      <c r="B84" s="270" t="s">
        <v>729</v>
      </c>
      <c r="C84" s="270" t="s">
        <v>733</v>
      </c>
      <c r="D84" s="271" t="s">
        <v>470</v>
      </c>
      <c r="E84" s="397"/>
      <c r="F84" s="571" t="s">
        <v>1034</v>
      </c>
      <c r="G84" s="571" t="s">
        <v>95</v>
      </c>
      <c r="H84" s="574" t="s">
        <v>1077</v>
      </c>
      <c r="I84" s="590" t="s">
        <v>1054</v>
      </c>
      <c r="J84" s="590" t="s">
        <v>1052</v>
      </c>
      <c r="K84" s="590" t="s">
        <v>1053</v>
      </c>
      <c r="L84" s="590" t="s">
        <v>1051</v>
      </c>
      <c r="M84" s="584">
        <v>4.3453999999999997</v>
      </c>
      <c r="N84" s="51">
        <v>1</v>
      </c>
      <c r="O84" s="217"/>
      <c r="P84" s="217"/>
      <c r="Q84" s="56"/>
      <c r="R84" s="135"/>
      <c r="S84" s="58"/>
      <c r="T84" s="59"/>
      <c r="U84" s="136"/>
      <c r="V84" s="61"/>
      <c r="W84" s="496"/>
      <c r="X84" s="63"/>
      <c r="Y84" s="64"/>
      <c r="Z84" s="65"/>
      <c r="AA84" s="534"/>
      <c r="AB84" s="536"/>
      <c r="AC84" s="304"/>
      <c r="AD84" s="220">
        <f t="shared" ref="AD84:AD147" si="101">SUM(Q84:AC84)</f>
        <v>0</v>
      </c>
      <c r="AE84" s="68">
        <f t="shared" si="100"/>
        <v>0</v>
      </c>
      <c r="AF84" s="69"/>
      <c r="AG84" s="69"/>
      <c r="AH84" s="70"/>
      <c r="AI84" s="159"/>
      <c r="AJ84" s="159"/>
      <c r="AK84" s="159"/>
      <c r="AL84" s="495"/>
      <c r="AM84" s="489"/>
      <c r="AN84" s="69">
        <v>389</v>
      </c>
      <c r="AO84" s="70"/>
      <c r="AP84" s="70"/>
      <c r="AQ84" s="601"/>
      <c r="AR84" s="69">
        <v>319</v>
      </c>
      <c r="AS84" s="69"/>
      <c r="AT84" s="493"/>
      <c r="AU84" s="494"/>
      <c r="AV84" s="490">
        <f t="shared" si="84"/>
        <v>319</v>
      </c>
      <c r="AW84" s="490">
        <f t="shared" si="85"/>
        <v>319</v>
      </c>
      <c r="AX84" s="71"/>
      <c r="AY84" s="72"/>
      <c r="AZ84" s="512"/>
      <c r="BA84" s="535"/>
      <c r="BB84" s="286"/>
      <c r="BC84" s="52">
        <f t="shared" si="86"/>
        <v>0</v>
      </c>
      <c r="BD84" s="51">
        <f t="shared" si="87"/>
        <v>0</v>
      </c>
      <c r="BE84" s="491">
        <f t="shared" si="88"/>
        <v>319</v>
      </c>
      <c r="BF84" s="395"/>
      <c r="BG84" s="217">
        <f t="shared" si="75"/>
        <v>0</v>
      </c>
      <c r="BH84" s="491">
        <f t="shared" si="89"/>
        <v>350.90000000000003</v>
      </c>
      <c r="BI84" s="395"/>
      <c r="BJ84" s="51">
        <f t="shared" si="90"/>
        <v>0</v>
      </c>
      <c r="BK84" s="491">
        <f t="shared" si="91"/>
        <v>366.84999999999997</v>
      </c>
      <c r="BL84" s="395"/>
      <c r="BM84" s="217">
        <f t="shared" si="92"/>
        <v>0</v>
      </c>
      <c r="BN84" s="491">
        <f t="shared" si="93"/>
        <v>382.8</v>
      </c>
      <c r="BO84" s="392">
        <f t="shared" si="94"/>
        <v>0</v>
      </c>
      <c r="BP84" s="217">
        <f t="shared" si="95"/>
        <v>0</v>
      </c>
      <c r="BQ84" s="51">
        <f t="shared" si="96"/>
        <v>0</v>
      </c>
      <c r="BR84" s="77">
        <v>1238</v>
      </c>
      <c r="JY84" s="3"/>
      <c r="JZ84" s="3"/>
      <c r="KA84" s="3"/>
      <c r="KB84" s="3"/>
      <c r="KC84" s="3"/>
      <c r="KD84" s="3"/>
      <c r="KE84" s="3"/>
      <c r="KF84" s="3"/>
      <c r="KG84" s="3"/>
    </row>
    <row r="85" spans="1:293" ht="13" customHeight="1" x14ac:dyDescent="0.15">
      <c r="A85" s="51" t="str">
        <f t="shared" si="99"/>
        <v>SQ61239</v>
      </c>
      <c r="B85" s="270" t="s">
        <v>729</v>
      </c>
      <c r="C85" s="270" t="s">
        <v>734</v>
      </c>
      <c r="D85" s="271" t="s">
        <v>470</v>
      </c>
      <c r="E85" s="397"/>
      <c r="F85" s="571" t="s">
        <v>1034</v>
      </c>
      <c r="G85" s="571" t="s">
        <v>95</v>
      </c>
      <c r="H85" s="574" t="s">
        <v>1077</v>
      </c>
      <c r="I85" s="590" t="s">
        <v>1054</v>
      </c>
      <c r="J85" s="590" t="s">
        <v>1052</v>
      </c>
      <c r="K85" s="590" t="s">
        <v>1053</v>
      </c>
      <c r="L85" s="590" t="s">
        <v>1051</v>
      </c>
      <c r="M85" s="584">
        <v>3.5379999999999998</v>
      </c>
      <c r="N85" s="51">
        <v>1</v>
      </c>
      <c r="O85" s="217"/>
      <c r="P85" s="217"/>
      <c r="Q85" s="56"/>
      <c r="R85" s="135"/>
      <c r="S85" s="58"/>
      <c r="T85" s="59"/>
      <c r="U85" s="136"/>
      <c r="V85" s="61"/>
      <c r="W85" s="496"/>
      <c r="X85" s="63"/>
      <c r="Y85" s="64"/>
      <c r="Z85" s="65"/>
      <c r="AA85" s="534"/>
      <c r="AB85" s="536"/>
      <c r="AC85" s="304"/>
      <c r="AD85" s="220">
        <f t="shared" si="101"/>
        <v>0</v>
      </c>
      <c r="AE85" s="68">
        <f t="shared" si="100"/>
        <v>0</v>
      </c>
      <c r="AF85" s="69"/>
      <c r="AG85" s="69"/>
      <c r="AH85" s="70"/>
      <c r="AI85" s="159"/>
      <c r="AJ85" s="159"/>
      <c r="AK85" s="159"/>
      <c r="AL85" s="495"/>
      <c r="AM85" s="489"/>
      <c r="AN85" s="69">
        <v>329</v>
      </c>
      <c r="AO85" s="70"/>
      <c r="AP85" s="70"/>
      <c r="AQ85" s="601"/>
      <c r="AR85" s="69">
        <v>269</v>
      </c>
      <c r="AS85" s="69"/>
      <c r="AT85" s="493"/>
      <c r="AU85" s="494"/>
      <c r="AV85" s="490">
        <f t="shared" si="84"/>
        <v>269</v>
      </c>
      <c r="AW85" s="490">
        <f t="shared" si="85"/>
        <v>269</v>
      </c>
      <c r="AX85" s="71"/>
      <c r="AY85" s="72"/>
      <c r="AZ85" s="512"/>
      <c r="BA85" s="535"/>
      <c r="BB85" s="286"/>
      <c r="BC85" s="52">
        <f t="shared" si="86"/>
        <v>0</v>
      </c>
      <c r="BD85" s="51">
        <f t="shared" si="87"/>
        <v>0</v>
      </c>
      <c r="BE85" s="491">
        <f t="shared" si="88"/>
        <v>269</v>
      </c>
      <c r="BF85" s="395"/>
      <c r="BG85" s="217">
        <f t="shared" si="75"/>
        <v>0</v>
      </c>
      <c r="BH85" s="491">
        <f t="shared" si="89"/>
        <v>295.90000000000003</v>
      </c>
      <c r="BI85" s="395"/>
      <c r="BJ85" s="51">
        <f t="shared" si="90"/>
        <v>0</v>
      </c>
      <c r="BK85" s="491">
        <f t="shared" si="91"/>
        <v>309.34999999999997</v>
      </c>
      <c r="BL85" s="395"/>
      <c r="BM85" s="217">
        <f t="shared" si="92"/>
        <v>0</v>
      </c>
      <c r="BN85" s="491">
        <f t="shared" si="93"/>
        <v>322.8</v>
      </c>
      <c r="BO85" s="392">
        <f t="shared" si="94"/>
        <v>0</v>
      </c>
      <c r="BP85" s="217">
        <f t="shared" si="95"/>
        <v>0</v>
      </c>
      <c r="BQ85" s="51">
        <f t="shared" si="96"/>
        <v>0</v>
      </c>
      <c r="BR85" s="77">
        <v>1239</v>
      </c>
      <c r="JY85" s="3"/>
      <c r="JZ85" s="3"/>
      <c r="KA85" s="3"/>
      <c r="KB85" s="3"/>
      <c r="KC85" s="3"/>
      <c r="KD85" s="3"/>
      <c r="KE85" s="3"/>
      <c r="KF85" s="3"/>
      <c r="KG85" s="3"/>
    </row>
    <row r="86" spans="1:293" ht="13" customHeight="1" x14ac:dyDescent="0.15">
      <c r="A86" s="51" t="str">
        <f t="shared" si="99"/>
        <v>SQ61240</v>
      </c>
      <c r="B86" s="270" t="s">
        <v>729</v>
      </c>
      <c r="C86" s="270" t="s">
        <v>735</v>
      </c>
      <c r="D86" s="271" t="s">
        <v>470</v>
      </c>
      <c r="E86" s="397"/>
      <c r="F86" s="571" t="s">
        <v>1034</v>
      </c>
      <c r="G86" s="571" t="s">
        <v>95</v>
      </c>
      <c r="H86" s="574" t="s">
        <v>1077</v>
      </c>
      <c r="I86" s="590" t="s">
        <v>1054</v>
      </c>
      <c r="J86" s="590" t="s">
        <v>1052</v>
      </c>
      <c r="K86" s="590" t="s">
        <v>1053</v>
      </c>
      <c r="L86" s="590" t="s">
        <v>1051</v>
      </c>
      <c r="M86" s="584">
        <v>5.5429000000000004</v>
      </c>
      <c r="N86" s="51">
        <v>1</v>
      </c>
      <c r="O86" s="217"/>
      <c r="P86" s="217"/>
      <c r="Q86" s="56"/>
      <c r="R86" s="135"/>
      <c r="S86" s="58"/>
      <c r="T86" s="59"/>
      <c r="U86" s="136"/>
      <c r="V86" s="61"/>
      <c r="W86" s="496"/>
      <c r="X86" s="63"/>
      <c r="Y86" s="64"/>
      <c r="Z86" s="65"/>
      <c r="AA86" s="534"/>
      <c r="AB86" s="536"/>
      <c r="AC86" s="304"/>
      <c r="AD86" s="220">
        <f t="shared" si="101"/>
        <v>0</v>
      </c>
      <c r="AE86" s="68">
        <f t="shared" si="100"/>
        <v>0</v>
      </c>
      <c r="AF86" s="69"/>
      <c r="AG86" s="69"/>
      <c r="AH86" s="70"/>
      <c r="AI86" s="159"/>
      <c r="AJ86" s="159"/>
      <c r="AK86" s="159"/>
      <c r="AL86" s="495"/>
      <c r="AM86" s="489"/>
      <c r="AN86" s="69">
        <v>474</v>
      </c>
      <c r="AO86" s="70"/>
      <c r="AP86" s="70"/>
      <c r="AQ86" s="601"/>
      <c r="AR86" s="69">
        <v>389</v>
      </c>
      <c r="AS86" s="69"/>
      <c r="AT86" s="493"/>
      <c r="AU86" s="494"/>
      <c r="AV86" s="490">
        <f t="shared" si="84"/>
        <v>389</v>
      </c>
      <c r="AW86" s="490">
        <f t="shared" si="85"/>
        <v>389</v>
      </c>
      <c r="AX86" s="71"/>
      <c r="AY86" s="72"/>
      <c r="AZ86" s="512"/>
      <c r="BA86" s="535"/>
      <c r="BB86" s="286"/>
      <c r="BC86" s="52">
        <f t="shared" si="86"/>
        <v>0</v>
      </c>
      <c r="BD86" s="51">
        <f t="shared" si="87"/>
        <v>0</v>
      </c>
      <c r="BE86" s="491">
        <f t="shared" si="88"/>
        <v>389</v>
      </c>
      <c r="BF86" s="395"/>
      <c r="BG86" s="217">
        <f t="shared" si="75"/>
        <v>0</v>
      </c>
      <c r="BH86" s="491">
        <f t="shared" si="89"/>
        <v>427.90000000000003</v>
      </c>
      <c r="BI86" s="395"/>
      <c r="BJ86" s="51">
        <f t="shared" si="90"/>
        <v>0</v>
      </c>
      <c r="BK86" s="491">
        <f t="shared" si="91"/>
        <v>447.34999999999997</v>
      </c>
      <c r="BL86" s="395"/>
      <c r="BM86" s="217">
        <f t="shared" si="92"/>
        <v>0</v>
      </c>
      <c r="BN86" s="491">
        <f t="shared" si="93"/>
        <v>466.79999999999995</v>
      </c>
      <c r="BO86" s="392">
        <f t="shared" si="94"/>
        <v>0</v>
      </c>
      <c r="BP86" s="217">
        <f t="shared" si="95"/>
        <v>0</v>
      </c>
      <c r="BQ86" s="51">
        <f t="shared" si="96"/>
        <v>0</v>
      </c>
      <c r="BR86" s="77">
        <v>1240</v>
      </c>
      <c r="JY86" s="3"/>
      <c r="JZ86" s="3"/>
      <c r="KA86" s="3"/>
      <c r="KB86" s="3"/>
      <c r="KC86" s="3"/>
      <c r="KD86" s="3"/>
      <c r="KE86" s="3"/>
      <c r="KF86" s="3"/>
      <c r="KG86" s="3"/>
    </row>
    <row r="87" spans="1:293" ht="13" customHeight="1" x14ac:dyDescent="0.15">
      <c r="A87" s="51" t="str">
        <f t="shared" si="99"/>
        <v>SQ60877</v>
      </c>
      <c r="B87" s="270" t="s">
        <v>729</v>
      </c>
      <c r="C87" s="270" t="s">
        <v>736</v>
      </c>
      <c r="D87" s="271" t="s">
        <v>470</v>
      </c>
      <c r="E87" s="397"/>
      <c r="F87" s="571" t="s">
        <v>1033</v>
      </c>
      <c r="G87" s="571" t="s">
        <v>95</v>
      </c>
      <c r="H87" s="573" t="s">
        <v>70</v>
      </c>
      <c r="I87" s="588" t="s">
        <v>1054</v>
      </c>
      <c r="J87" s="590" t="s">
        <v>1052</v>
      </c>
      <c r="K87" s="590" t="s">
        <v>1053</v>
      </c>
      <c r="L87" s="588" t="s">
        <v>1051</v>
      </c>
      <c r="M87" s="584">
        <v>2.1273</v>
      </c>
      <c r="N87" s="51">
        <v>1</v>
      </c>
      <c r="O87" s="217"/>
      <c r="P87" s="217"/>
      <c r="Q87" s="56"/>
      <c r="R87" s="135"/>
      <c r="S87" s="58"/>
      <c r="T87" s="59"/>
      <c r="U87" s="136"/>
      <c r="V87" s="61"/>
      <c r="W87" s="496"/>
      <c r="X87" s="63"/>
      <c r="Y87" s="64"/>
      <c r="Z87" s="65"/>
      <c r="AA87" s="534"/>
      <c r="AB87" s="536"/>
      <c r="AC87" s="304"/>
      <c r="AD87" s="220">
        <f t="shared" si="101"/>
        <v>0</v>
      </c>
      <c r="AE87" s="68">
        <f t="shared" si="100"/>
        <v>0</v>
      </c>
      <c r="AF87" s="69"/>
      <c r="AG87" s="69"/>
      <c r="AH87" s="70"/>
      <c r="AI87" s="159"/>
      <c r="AJ87" s="159"/>
      <c r="AK87" s="159"/>
      <c r="AL87" s="495"/>
      <c r="AM87" s="489"/>
      <c r="AN87" s="69">
        <v>219</v>
      </c>
      <c r="AO87" s="70"/>
      <c r="AP87" s="70"/>
      <c r="AQ87" s="601"/>
      <c r="AR87" s="69">
        <v>179</v>
      </c>
      <c r="AS87" s="69"/>
      <c r="AT87" s="493"/>
      <c r="AU87" s="494"/>
      <c r="AV87" s="490">
        <f t="shared" si="84"/>
        <v>179</v>
      </c>
      <c r="AW87" s="490">
        <f t="shared" si="85"/>
        <v>179</v>
      </c>
      <c r="AX87" s="71"/>
      <c r="AY87" s="72"/>
      <c r="AZ87" s="512"/>
      <c r="BA87" s="535"/>
      <c r="BB87" s="286"/>
      <c r="BC87" s="52">
        <f t="shared" si="86"/>
        <v>0</v>
      </c>
      <c r="BD87" s="51">
        <f t="shared" si="87"/>
        <v>0</v>
      </c>
      <c r="BE87" s="491">
        <f t="shared" si="88"/>
        <v>179</v>
      </c>
      <c r="BF87" s="395"/>
      <c r="BG87" s="217">
        <f t="shared" ref="BG87:BG149" si="102">$N87*BF87</f>
        <v>0</v>
      </c>
      <c r="BH87" s="491">
        <f t="shared" si="89"/>
        <v>196.9</v>
      </c>
      <c r="BI87" s="395"/>
      <c r="BJ87" s="51">
        <f t="shared" si="90"/>
        <v>0</v>
      </c>
      <c r="BK87" s="491">
        <f t="shared" si="91"/>
        <v>205.85</v>
      </c>
      <c r="BL87" s="395"/>
      <c r="BM87" s="217">
        <f t="shared" si="92"/>
        <v>0</v>
      </c>
      <c r="BN87" s="491">
        <f t="shared" si="93"/>
        <v>214.79999999999998</v>
      </c>
      <c r="BO87" s="392">
        <f t="shared" si="94"/>
        <v>0</v>
      </c>
      <c r="BP87" s="217">
        <f t="shared" si="95"/>
        <v>0</v>
      </c>
      <c r="BQ87" s="51">
        <f t="shared" si="96"/>
        <v>0</v>
      </c>
      <c r="BR87" s="77">
        <v>877</v>
      </c>
      <c r="JY87" s="3"/>
      <c r="JZ87" s="3"/>
      <c r="KA87" s="3"/>
      <c r="KB87" s="3"/>
      <c r="KC87" s="3"/>
      <c r="KD87" s="3"/>
      <c r="KE87" s="3"/>
      <c r="KF87" s="3"/>
      <c r="KG87" s="3"/>
    </row>
    <row r="88" spans="1:293" ht="13" customHeight="1" x14ac:dyDescent="0.15">
      <c r="A88" s="51" t="str">
        <f t="shared" si="99"/>
        <v>SQ60852</v>
      </c>
      <c r="B88" s="270" t="s">
        <v>729</v>
      </c>
      <c r="C88" s="270" t="s">
        <v>737</v>
      </c>
      <c r="D88" s="271" t="s">
        <v>470</v>
      </c>
      <c r="E88" s="397"/>
      <c r="F88" s="571" t="s">
        <v>1033</v>
      </c>
      <c r="G88" s="571" t="s">
        <v>95</v>
      </c>
      <c r="H88" s="573" t="s">
        <v>70</v>
      </c>
      <c r="I88" s="588" t="s">
        <v>1054</v>
      </c>
      <c r="J88" s="590" t="s">
        <v>1052</v>
      </c>
      <c r="K88" s="590" t="s">
        <v>1053</v>
      </c>
      <c r="L88" s="588" t="s">
        <v>1051</v>
      </c>
      <c r="M88" s="584">
        <v>2.3632</v>
      </c>
      <c r="N88" s="51">
        <v>1</v>
      </c>
      <c r="O88" s="217"/>
      <c r="P88" s="217"/>
      <c r="Q88" s="56"/>
      <c r="R88" s="135"/>
      <c r="S88" s="58"/>
      <c r="T88" s="59"/>
      <c r="U88" s="136"/>
      <c r="V88" s="61"/>
      <c r="W88" s="496"/>
      <c r="X88" s="63"/>
      <c r="Y88" s="64"/>
      <c r="Z88" s="65"/>
      <c r="AA88" s="534"/>
      <c r="AB88" s="536"/>
      <c r="AC88" s="304"/>
      <c r="AD88" s="220">
        <f t="shared" si="101"/>
        <v>0</v>
      </c>
      <c r="AE88" s="68">
        <f t="shared" si="100"/>
        <v>0</v>
      </c>
      <c r="AF88" s="69"/>
      <c r="AG88" s="69"/>
      <c r="AH88" s="70"/>
      <c r="AI88" s="159"/>
      <c r="AJ88" s="159"/>
      <c r="AK88" s="159"/>
      <c r="AL88" s="495"/>
      <c r="AM88" s="489"/>
      <c r="AN88" s="69">
        <v>239</v>
      </c>
      <c r="AO88" s="70"/>
      <c r="AP88" s="70"/>
      <c r="AQ88" s="601"/>
      <c r="AR88" s="69">
        <v>194</v>
      </c>
      <c r="AS88" s="69"/>
      <c r="AT88" s="493"/>
      <c r="AU88" s="494"/>
      <c r="AV88" s="490">
        <f t="shared" si="84"/>
        <v>194</v>
      </c>
      <c r="AW88" s="490">
        <f t="shared" si="85"/>
        <v>194</v>
      </c>
      <c r="AX88" s="71"/>
      <c r="AY88" s="72"/>
      <c r="AZ88" s="512"/>
      <c r="BA88" s="535"/>
      <c r="BB88" s="286"/>
      <c r="BC88" s="52">
        <f t="shared" si="86"/>
        <v>0</v>
      </c>
      <c r="BD88" s="51">
        <f t="shared" si="87"/>
        <v>0</v>
      </c>
      <c r="BE88" s="491">
        <f t="shared" si="88"/>
        <v>194</v>
      </c>
      <c r="BF88" s="395"/>
      <c r="BG88" s="217">
        <f t="shared" si="102"/>
        <v>0</v>
      </c>
      <c r="BH88" s="491">
        <f t="shared" si="89"/>
        <v>213.4</v>
      </c>
      <c r="BI88" s="395"/>
      <c r="BJ88" s="51">
        <f t="shared" si="90"/>
        <v>0</v>
      </c>
      <c r="BK88" s="491">
        <f t="shared" si="91"/>
        <v>223.1</v>
      </c>
      <c r="BL88" s="395"/>
      <c r="BM88" s="217">
        <f t="shared" si="92"/>
        <v>0</v>
      </c>
      <c r="BN88" s="491">
        <f t="shared" si="93"/>
        <v>232.79999999999998</v>
      </c>
      <c r="BO88" s="392">
        <f t="shared" si="94"/>
        <v>0</v>
      </c>
      <c r="BP88" s="217">
        <f t="shared" si="95"/>
        <v>0</v>
      </c>
      <c r="BQ88" s="51">
        <f t="shared" si="96"/>
        <v>0</v>
      </c>
      <c r="BR88" s="77">
        <v>852</v>
      </c>
      <c r="JY88" s="3"/>
      <c r="JZ88" s="3"/>
      <c r="KA88" s="3"/>
      <c r="KB88" s="3"/>
      <c r="KC88" s="3"/>
      <c r="KD88" s="3"/>
      <c r="KE88" s="3"/>
      <c r="KF88" s="3"/>
      <c r="KG88" s="3"/>
    </row>
    <row r="89" spans="1:293" ht="13" customHeight="1" x14ac:dyDescent="0.15">
      <c r="A89" s="51" t="str">
        <f t="shared" si="99"/>
        <v>SQ60853</v>
      </c>
      <c r="B89" s="270" t="s">
        <v>729</v>
      </c>
      <c r="C89" s="270" t="s">
        <v>738</v>
      </c>
      <c r="D89" s="271" t="s">
        <v>470</v>
      </c>
      <c r="E89" s="397"/>
      <c r="F89" s="571" t="s">
        <v>1033</v>
      </c>
      <c r="G89" s="571" t="s">
        <v>95</v>
      </c>
      <c r="H89" s="573" t="s">
        <v>70</v>
      </c>
      <c r="I89" s="588" t="s">
        <v>1054</v>
      </c>
      <c r="J89" s="590" t="s">
        <v>1052</v>
      </c>
      <c r="K89" s="590" t="s">
        <v>1053</v>
      </c>
      <c r="L89" s="588" t="s">
        <v>1051</v>
      </c>
      <c r="M89" s="584">
        <v>2.1364000000000001</v>
      </c>
      <c r="N89" s="51">
        <v>1</v>
      </c>
      <c r="O89" s="217"/>
      <c r="P89" s="217"/>
      <c r="Q89" s="56"/>
      <c r="R89" s="135"/>
      <c r="S89" s="58"/>
      <c r="T89" s="59"/>
      <c r="U89" s="136"/>
      <c r="V89" s="61"/>
      <c r="W89" s="496"/>
      <c r="X89" s="63"/>
      <c r="Y89" s="64"/>
      <c r="Z89" s="65"/>
      <c r="AA89" s="534"/>
      <c r="AB89" s="536"/>
      <c r="AC89" s="304"/>
      <c r="AD89" s="220">
        <f t="shared" si="101"/>
        <v>0</v>
      </c>
      <c r="AE89" s="68">
        <f t="shared" si="100"/>
        <v>0</v>
      </c>
      <c r="AF89" s="69"/>
      <c r="AG89" s="69"/>
      <c r="AH89" s="70"/>
      <c r="AI89" s="159"/>
      <c r="AJ89" s="159"/>
      <c r="AK89" s="159"/>
      <c r="AL89" s="495"/>
      <c r="AM89" s="489"/>
      <c r="AN89" s="69">
        <v>219</v>
      </c>
      <c r="AO89" s="70"/>
      <c r="AP89" s="70"/>
      <c r="AQ89" s="601"/>
      <c r="AR89" s="69">
        <v>179</v>
      </c>
      <c r="AS89" s="69"/>
      <c r="AT89" s="493"/>
      <c r="AU89" s="494"/>
      <c r="AV89" s="490">
        <f t="shared" si="84"/>
        <v>179</v>
      </c>
      <c r="AW89" s="490">
        <f t="shared" si="85"/>
        <v>179</v>
      </c>
      <c r="AX89" s="71"/>
      <c r="AY89" s="72"/>
      <c r="AZ89" s="512"/>
      <c r="BA89" s="535"/>
      <c r="BB89" s="286"/>
      <c r="BC89" s="52">
        <f t="shared" si="86"/>
        <v>0</v>
      </c>
      <c r="BD89" s="51">
        <f t="shared" si="87"/>
        <v>0</v>
      </c>
      <c r="BE89" s="491">
        <f t="shared" si="88"/>
        <v>179</v>
      </c>
      <c r="BF89" s="395"/>
      <c r="BG89" s="217">
        <f t="shared" si="102"/>
        <v>0</v>
      </c>
      <c r="BH89" s="491">
        <f t="shared" si="89"/>
        <v>196.9</v>
      </c>
      <c r="BI89" s="395"/>
      <c r="BJ89" s="51">
        <f t="shared" si="90"/>
        <v>0</v>
      </c>
      <c r="BK89" s="491">
        <f t="shared" si="91"/>
        <v>205.85</v>
      </c>
      <c r="BL89" s="395"/>
      <c r="BM89" s="217">
        <f t="shared" si="92"/>
        <v>0</v>
      </c>
      <c r="BN89" s="491">
        <f t="shared" si="93"/>
        <v>214.79999999999998</v>
      </c>
      <c r="BO89" s="392">
        <f t="shared" si="94"/>
        <v>0</v>
      </c>
      <c r="BP89" s="217">
        <f t="shared" si="95"/>
        <v>0</v>
      </c>
      <c r="BQ89" s="51">
        <f t="shared" si="96"/>
        <v>0</v>
      </c>
      <c r="BR89" s="77">
        <v>853</v>
      </c>
      <c r="JY89" s="3"/>
      <c r="JZ89" s="3"/>
      <c r="KA89" s="3"/>
      <c r="KB89" s="3"/>
      <c r="KC89" s="3"/>
      <c r="KD89" s="3"/>
      <c r="KE89" s="3"/>
      <c r="KF89" s="3"/>
      <c r="KG89" s="3"/>
    </row>
    <row r="90" spans="1:293" ht="13" customHeight="1" x14ac:dyDescent="0.15">
      <c r="A90" s="51" t="str">
        <f t="shared" si="99"/>
        <v>SQ61237</v>
      </c>
      <c r="B90" s="270" t="s">
        <v>729</v>
      </c>
      <c r="C90" s="270" t="s">
        <v>739</v>
      </c>
      <c r="D90" s="271" t="s">
        <v>470</v>
      </c>
      <c r="E90" s="397"/>
      <c r="F90" s="571" t="s">
        <v>1040</v>
      </c>
      <c r="G90" s="570" t="s">
        <v>72</v>
      </c>
      <c r="H90" s="575" t="s">
        <v>1043</v>
      </c>
      <c r="I90" s="589" t="s">
        <v>1054</v>
      </c>
      <c r="J90" s="590" t="s">
        <v>1052</v>
      </c>
      <c r="K90" s="590" t="s">
        <v>1053</v>
      </c>
      <c r="L90" s="589" t="s">
        <v>1051</v>
      </c>
      <c r="M90" s="584">
        <v>2.6762000000000001</v>
      </c>
      <c r="N90" s="51">
        <v>5</v>
      </c>
      <c r="O90" s="217"/>
      <c r="P90" s="217"/>
      <c r="Q90" s="56"/>
      <c r="R90" s="135"/>
      <c r="S90" s="58"/>
      <c r="T90" s="59"/>
      <c r="U90" s="136"/>
      <c r="V90" s="61"/>
      <c r="W90" s="496"/>
      <c r="X90" s="63"/>
      <c r="Y90" s="64"/>
      <c r="Z90" s="65"/>
      <c r="AA90" s="534"/>
      <c r="AB90" s="536"/>
      <c r="AC90" s="304"/>
      <c r="AD90" s="220">
        <f t="shared" si="101"/>
        <v>0</v>
      </c>
      <c r="AE90" s="68">
        <f t="shared" si="100"/>
        <v>0</v>
      </c>
      <c r="AF90" s="69"/>
      <c r="AG90" s="69"/>
      <c r="AH90" s="70"/>
      <c r="AI90" s="159"/>
      <c r="AJ90" s="159"/>
      <c r="AK90" s="159"/>
      <c r="AL90" s="495"/>
      <c r="AM90" s="489"/>
      <c r="AN90" s="69">
        <v>294</v>
      </c>
      <c r="AO90" s="70"/>
      <c r="AP90" s="70"/>
      <c r="AQ90" s="601"/>
      <c r="AR90" s="69">
        <v>239</v>
      </c>
      <c r="AS90" s="69"/>
      <c r="AT90" s="493"/>
      <c r="AU90" s="494"/>
      <c r="AV90" s="490">
        <f t="shared" si="84"/>
        <v>239</v>
      </c>
      <c r="AW90" s="490">
        <f t="shared" si="85"/>
        <v>239</v>
      </c>
      <c r="AX90" s="71"/>
      <c r="AY90" s="72"/>
      <c r="AZ90" s="512"/>
      <c r="BA90" s="535"/>
      <c r="BB90" s="286"/>
      <c r="BC90" s="52">
        <f t="shared" si="86"/>
        <v>0</v>
      </c>
      <c r="BD90" s="51">
        <f t="shared" si="87"/>
        <v>0</v>
      </c>
      <c r="BE90" s="491">
        <f t="shared" si="88"/>
        <v>239</v>
      </c>
      <c r="BF90" s="395"/>
      <c r="BG90" s="217">
        <f t="shared" si="102"/>
        <v>0</v>
      </c>
      <c r="BH90" s="491">
        <f t="shared" si="89"/>
        <v>262.90000000000003</v>
      </c>
      <c r="BI90" s="395"/>
      <c r="BJ90" s="51">
        <f t="shared" si="90"/>
        <v>0</v>
      </c>
      <c r="BK90" s="491">
        <f t="shared" si="91"/>
        <v>274.84999999999997</v>
      </c>
      <c r="BL90" s="395"/>
      <c r="BM90" s="217">
        <f t="shared" si="92"/>
        <v>0</v>
      </c>
      <c r="BN90" s="491">
        <f t="shared" si="93"/>
        <v>286.8</v>
      </c>
      <c r="BO90" s="392">
        <f t="shared" si="94"/>
        <v>0</v>
      </c>
      <c r="BP90" s="217">
        <f t="shared" si="95"/>
        <v>0</v>
      </c>
      <c r="BQ90" s="51">
        <f t="shared" si="96"/>
        <v>0</v>
      </c>
      <c r="BR90" s="77">
        <v>1237</v>
      </c>
      <c r="JY90" s="3"/>
      <c r="JZ90" s="3"/>
      <c r="KA90" s="3"/>
      <c r="KB90" s="3"/>
      <c r="KC90" s="3"/>
      <c r="KD90" s="3"/>
      <c r="KE90" s="3"/>
      <c r="KF90" s="3"/>
      <c r="KG90" s="3"/>
    </row>
    <row r="91" spans="1:293" ht="13" customHeight="1" x14ac:dyDescent="0.15">
      <c r="A91" s="51" t="str">
        <f t="shared" si="99"/>
        <v>SQ60813</v>
      </c>
      <c r="B91" s="270" t="s">
        <v>729</v>
      </c>
      <c r="C91" s="270" t="s">
        <v>740</v>
      </c>
      <c r="D91" s="271" t="s">
        <v>470</v>
      </c>
      <c r="E91" s="397"/>
      <c r="F91" s="571" t="s">
        <v>1041</v>
      </c>
      <c r="G91" s="570" t="s">
        <v>72</v>
      </c>
      <c r="H91" s="573" t="s">
        <v>70</v>
      </c>
      <c r="I91" s="588" t="s">
        <v>1054</v>
      </c>
      <c r="J91" s="590" t="s">
        <v>1052</v>
      </c>
      <c r="K91" s="590" t="s">
        <v>1053</v>
      </c>
      <c r="L91" s="588" t="s">
        <v>1051</v>
      </c>
      <c r="M91" s="584">
        <v>3.0480999999999998</v>
      </c>
      <c r="N91" s="51">
        <v>6</v>
      </c>
      <c r="O91" s="217"/>
      <c r="P91" s="217"/>
      <c r="Q91" s="56"/>
      <c r="R91" s="135"/>
      <c r="S91" s="58"/>
      <c r="T91" s="59"/>
      <c r="U91" s="136"/>
      <c r="V91" s="61"/>
      <c r="W91" s="496"/>
      <c r="X91" s="63"/>
      <c r="Y91" s="64"/>
      <c r="Z91" s="65"/>
      <c r="AA91" s="534"/>
      <c r="AB91" s="536"/>
      <c r="AC91" s="304"/>
      <c r="AD91" s="220">
        <f t="shared" si="101"/>
        <v>0</v>
      </c>
      <c r="AE91" s="68">
        <f t="shared" si="100"/>
        <v>0</v>
      </c>
      <c r="AF91" s="69"/>
      <c r="AG91" s="69"/>
      <c r="AH91" s="70"/>
      <c r="AI91" s="159"/>
      <c r="AJ91" s="159"/>
      <c r="AK91" s="159"/>
      <c r="AL91" s="495"/>
      <c r="AM91" s="489"/>
      <c r="AN91" s="69">
        <v>294</v>
      </c>
      <c r="AO91" s="70"/>
      <c r="AP91" s="70"/>
      <c r="AQ91" s="601"/>
      <c r="AR91" s="69">
        <v>239</v>
      </c>
      <c r="AS91" s="69"/>
      <c r="AT91" s="493"/>
      <c r="AU91" s="494"/>
      <c r="AV91" s="490">
        <f t="shared" si="84"/>
        <v>239</v>
      </c>
      <c r="AW91" s="490">
        <f t="shared" si="85"/>
        <v>239</v>
      </c>
      <c r="AX91" s="71"/>
      <c r="AY91" s="72"/>
      <c r="AZ91" s="512"/>
      <c r="BA91" s="535"/>
      <c r="BB91" s="286"/>
      <c r="BC91" s="52">
        <f t="shared" si="86"/>
        <v>0</v>
      </c>
      <c r="BD91" s="51">
        <f t="shared" si="87"/>
        <v>0</v>
      </c>
      <c r="BE91" s="491">
        <f t="shared" si="88"/>
        <v>239</v>
      </c>
      <c r="BF91" s="395"/>
      <c r="BG91" s="217">
        <f t="shared" si="102"/>
        <v>0</v>
      </c>
      <c r="BH91" s="491">
        <f t="shared" si="89"/>
        <v>262.90000000000003</v>
      </c>
      <c r="BI91" s="395"/>
      <c r="BJ91" s="51">
        <f t="shared" si="90"/>
        <v>0</v>
      </c>
      <c r="BK91" s="491">
        <f t="shared" si="91"/>
        <v>274.84999999999997</v>
      </c>
      <c r="BL91" s="395"/>
      <c r="BM91" s="217">
        <f t="shared" si="92"/>
        <v>0</v>
      </c>
      <c r="BN91" s="491">
        <f t="shared" si="93"/>
        <v>286.8</v>
      </c>
      <c r="BO91" s="392">
        <f t="shared" si="94"/>
        <v>0</v>
      </c>
      <c r="BP91" s="217">
        <f t="shared" si="95"/>
        <v>0</v>
      </c>
      <c r="BQ91" s="51">
        <f t="shared" si="96"/>
        <v>0</v>
      </c>
      <c r="BR91" s="77">
        <v>813</v>
      </c>
      <c r="JY91" s="3"/>
      <c r="JZ91" s="3"/>
      <c r="KA91" s="3"/>
      <c r="KB91" s="3"/>
      <c r="KC91" s="3"/>
      <c r="KD91" s="3"/>
      <c r="KE91" s="3"/>
      <c r="KF91" s="3"/>
      <c r="KG91" s="3"/>
    </row>
    <row r="92" spans="1:293" ht="13" customHeight="1" x14ac:dyDescent="0.15">
      <c r="A92" s="51" t="str">
        <f t="shared" si="99"/>
        <v>SQ60878</v>
      </c>
      <c r="B92" s="270" t="s">
        <v>729</v>
      </c>
      <c r="C92" s="270" t="s">
        <v>741</v>
      </c>
      <c r="D92" s="271" t="s">
        <v>470</v>
      </c>
      <c r="E92" s="397"/>
      <c r="F92" s="571" t="s">
        <v>1033</v>
      </c>
      <c r="G92" s="570" t="s">
        <v>95</v>
      </c>
      <c r="H92" s="573" t="s">
        <v>75</v>
      </c>
      <c r="I92" s="588" t="s">
        <v>1054</v>
      </c>
      <c r="J92" s="590" t="s">
        <v>1052</v>
      </c>
      <c r="K92" s="590" t="s">
        <v>1053</v>
      </c>
      <c r="L92" s="588" t="s">
        <v>1051</v>
      </c>
      <c r="M92" s="584">
        <v>3.0072999999999999</v>
      </c>
      <c r="N92" s="51">
        <v>1</v>
      </c>
      <c r="O92" s="217"/>
      <c r="P92" s="217"/>
      <c r="Q92" s="56"/>
      <c r="R92" s="135"/>
      <c r="S92" s="58"/>
      <c r="T92" s="59"/>
      <c r="U92" s="136"/>
      <c r="V92" s="61"/>
      <c r="W92" s="496"/>
      <c r="X92" s="63"/>
      <c r="Y92" s="64"/>
      <c r="Z92" s="65"/>
      <c r="AA92" s="534"/>
      <c r="AB92" s="536"/>
      <c r="AC92" s="304"/>
      <c r="AD92" s="220">
        <f t="shared" si="101"/>
        <v>0</v>
      </c>
      <c r="AE92" s="68">
        <f t="shared" si="100"/>
        <v>0</v>
      </c>
      <c r="AF92" s="69"/>
      <c r="AG92" s="69"/>
      <c r="AH92" s="70"/>
      <c r="AI92" s="159"/>
      <c r="AJ92" s="159"/>
      <c r="AK92" s="159"/>
      <c r="AL92" s="495"/>
      <c r="AM92" s="489"/>
      <c r="AN92" s="69">
        <v>279</v>
      </c>
      <c r="AO92" s="70"/>
      <c r="AP92" s="70"/>
      <c r="AQ92" s="601"/>
      <c r="AR92" s="69">
        <v>229</v>
      </c>
      <c r="AS92" s="69"/>
      <c r="AT92" s="493"/>
      <c r="AU92" s="494"/>
      <c r="AV92" s="490">
        <f t="shared" si="84"/>
        <v>229</v>
      </c>
      <c r="AW92" s="490">
        <f t="shared" si="85"/>
        <v>229</v>
      </c>
      <c r="AX92" s="71"/>
      <c r="AY92" s="72"/>
      <c r="AZ92" s="512"/>
      <c r="BA92" s="535"/>
      <c r="BB92" s="286"/>
      <c r="BC92" s="52">
        <f t="shared" si="86"/>
        <v>0</v>
      </c>
      <c r="BD92" s="51">
        <f t="shared" si="87"/>
        <v>0</v>
      </c>
      <c r="BE92" s="491">
        <f t="shared" si="88"/>
        <v>229</v>
      </c>
      <c r="BF92" s="395"/>
      <c r="BG92" s="217">
        <f t="shared" si="102"/>
        <v>0</v>
      </c>
      <c r="BH92" s="491">
        <f t="shared" si="89"/>
        <v>251.90000000000003</v>
      </c>
      <c r="BI92" s="395"/>
      <c r="BJ92" s="51">
        <f t="shared" si="90"/>
        <v>0</v>
      </c>
      <c r="BK92" s="491">
        <f t="shared" si="91"/>
        <v>263.34999999999997</v>
      </c>
      <c r="BL92" s="395"/>
      <c r="BM92" s="217">
        <f t="shared" si="92"/>
        <v>0</v>
      </c>
      <c r="BN92" s="491">
        <f t="shared" si="93"/>
        <v>274.8</v>
      </c>
      <c r="BO92" s="392">
        <f t="shared" si="94"/>
        <v>0</v>
      </c>
      <c r="BP92" s="217">
        <f t="shared" si="95"/>
        <v>0</v>
      </c>
      <c r="BQ92" s="51">
        <f t="shared" si="96"/>
        <v>0</v>
      </c>
      <c r="BR92" s="77">
        <v>878</v>
      </c>
      <c r="JY92" s="3"/>
      <c r="JZ92" s="3"/>
      <c r="KA92" s="3"/>
      <c r="KB92" s="3"/>
      <c r="KC92" s="3"/>
      <c r="KD92" s="3"/>
      <c r="KE92" s="3"/>
      <c r="KF92" s="3"/>
      <c r="KG92" s="3"/>
    </row>
    <row r="93" spans="1:293" ht="13" customHeight="1" x14ac:dyDescent="0.15">
      <c r="A93" s="51" t="str">
        <f t="shared" si="99"/>
        <v>SQ60851</v>
      </c>
      <c r="B93" s="270" t="s">
        <v>730</v>
      </c>
      <c r="C93" s="270" t="s">
        <v>742</v>
      </c>
      <c r="D93" s="271" t="s">
        <v>470</v>
      </c>
      <c r="E93" s="397"/>
      <c r="F93" s="571" t="s">
        <v>1033</v>
      </c>
      <c r="G93" s="570" t="s">
        <v>95</v>
      </c>
      <c r="H93" s="573" t="s">
        <v>75</v>
      </c>
      <c r="I93" s="588" t="s">
        <v>1054</v>
      </c>
      <c r="J93" s="590" t="s">
        <v>1052</v>
      </c>
      <c r="K93" s="590" t="s">
        <v>1053</v>
      </c>
      <c r="L93" s="588" t="s">
        <v>1051</v>
      </c>
      <c r="M93" s="584">
        <v>3.5244</v>
      </c>
      <c r="N93" s="51">
        <v>1</v>
      </c>
      <c r="O93" s="217"/>
      <c r="P93" s="217"/>
      <c r="Q93" s="56"/>
      <c r="R93" s="135"/>
      <c r="S93" s="58"/>
      <c r="T93" s="59"/>
      <c r="U93" s="136"/>
      <c r="V93" s="61"/>
      <c r="W93" s="496"/>
      <c r="X93" s="63"/>
      <c r="Y93" s="64"/>
      <c r="Z93" s="65"/>
      <c r="AA93" s="534"/>
      <c r="AB93" s="536"/>
      <c r="AC93" s="304"/>
      <c r="AD93" s="220">
        <f t="shared" si="101"/>
        <v>0</v>
      </c>
      <c r="AE93" s="68">
        <f t="shared" si="100"/>
        <v>0</v>
      </c>
      <c r="AF93" s="69"/>
      <c r="AG93" s="69"/>
      <c r="AH93" s="70"/>
      <c r="AI93" s="159"/>
      <c r="AJ93" s="159"/>
      <c r="AK93" s="159"/>
      <c r="AL93" s="495"/>
      <c r="AM93" s="489"/>
      <c r="AN93" s="69">
        <v>319</v>
      </c>
      <c r="AO93" s="70"/>
      <c r="AP93" s="70"/>
      <c r="AQ93" s="601"/>
      <c r="AR93" s="69">
        <v>259</v>
      </c>
      <c r="AS93" s="69"/>
      <c r="AT93" s="493"/>
      <c r="AU93" s="494"/>
      <c r="AV93" s="490">
        <f t="shared" si="84"/>
        <v>259</v>
      </c>
      <c r="AW93" s="490">
        <f t="shared" si="85"/>
        <v>259</v>
      </c>
      <c r="AX93" s="71"/>
      <c r="AY93" s="72"/>
      <c r="AZ93" s="512"/>
      <c r="BA93" s="535"/>
      <c r="BB93" s="286"/>
      <c r="BC93" s="52">
        <f t="shared" si="86"/>
        <v>0</v>
      </c>
      <c r="BD93" s="51">
        <f t="shared" si="87"/>
        <v>0</v>
      </c>
      <c r="BE93" s="491">
        <f t="shared" si="88"/>
        <v>259</v>
      </c>
      <c r="BF93" s="395"/>
      <c r="BG93" s="217">
        <f t="shared" si="102"/>
        <v>0</v>
      </c>
      <c r="BH93" s="491">
        <f t="shared" si="89"/>
        <v>284.90000000000003</v>
      </c>
      <c r="BI93" s="395"/>
      <c r="BJ93" s="51">
        <f t="shared" si="90"/>
        <v>0</v>
      </c>
      <c r="BK93" s="491">
        <f t="shared" si="91"/>
        <v>297.84999999999997</v>
      </c>
      <c r="BL93" s="395"/>
      <c r="BM93" s="217">
        <f t="shared" si="92"/>
        <v>0</v>
      </c>
      <c r="BN93" s="491">
        <f t="shared" si="93"/>
        <v>310.8</v>
      </c>
      <c r="BO93" s="392">
        <f t="shared" si="94"/>
        <v>0</v>
      </c>
      <c r="BP93" s="217">
        <f t="shared" si="95"/>
        <v>0</v>
      </c>
      <c r="BQ93" s="51">
        <f t="shared" si="96"/>
        <v>0</v>
      </c>
      <c r="BR93" s="77">
        <v>851</v>
      </c>
      <c r="JY93" s="3"/>
      <c r="JZ93" s="3"/>
      <c r="KA93" s="3"/>
      <c r="KB93" s="3"/>
      <c r="KC93" s="3"/>
      <c r="KD93" s="3"/>
      <c r="KE93" s="3"/>
      <c r="KF93" s="3"/>
      <c r="KG93" s="3"/>
    </row>
    <row r="94" spans="1:293" ht="13" customHeight="1" x14ac:dyDescent="0.15">
      <c r="A94" s="51" t="str">
        <f t="shared" si="99"/>
        <v>SQ60875</v>
      </c>
      <c r="B94" s="270" t="s">
        <v>730</v>
      </c>
      <c r="C94" s="270" t="s">
        <v>743</v>
      </c>
      <c r="D94" s="271" t="s">
        <v>470</v>
      </c>
      <c r="E94" s="397"/>
      <c r="F94" s="571" t="s">
        <v>1033</v>
      </c>
      <c r="G94" s="570" t="s">
        <v>95</v>
      </c>
      <c r="H94" s="573" t="s">
        <v>75</v>
      </c>
      <c r="I94" s="588" t="s">
        <v>1054</v>
      </c>
      <c r="J94" s="590" t="s">
        <v>1052</v>
      </c>
      <c r="K94" s="590" t="s">
        <v>1053</v>
      </c>
      <c r="L94" s="588" t="s">
        <v>1051</v>
      </c>
      <c r="M94" s="584">
        <v>2.6852999999999998</v>
      </c>
      <c r="N94" s="51">
        <v>1</v>
      </c>
      <c r="O94" s="217"/>
      <c r="P94" s="217"/>
      <c r="Q94" s="56"/>
      <c r="R94" s="135"/>
      <c r="S94" s="58"/>
      <c r="T94" s="59"/>
      <c r="U94" s="136"/>
      <c r="V94" s="61"/>
      <c r="W94" s="496"/>
      <c r="X94" s="63"/>
      <c r="Y94" s="64"/>
      <c r="Z94" s="65"/>
      <c r="AA94" s="534"/>
      <c r="AB94" s="536"/>
      <c r="AC94" s="304"/>
      <c r="AD94" s="220">
        <f t="shared" si="101"/>
        <v>0</v>
      </c>
      <c r="AE94" s="68">
        <f t="shared" si="100"/>
        <v>0</v>
      </c>
      <c r="AF94" s="69"/>
      <c r="AG94" s="69"/>
      <c r="AH94" s="70"/>
      <c r="AI94" s="159"/>
      <c r="AJ94" s="159"/>
      <c r="AK94" s="159"/>
      <c r="AL94" s="495"/>
      <c r="AM94" s="489"/>
      <c r="AN94" s="69">
        <v>254</v>
      </c>
      <c r="AO94" s="70"/>
      <c r="AP94" s="70"/>
      <c r="AQ94" s="601"/>
      <c r="AR94" s="69">
        <v>209</v>
      </c>
      <c r="AS94" s="69"/>
      <c r="AT94" s="493"/>
      <c r="AU94" s="494"/>
      <c r="AV94" s="490">
        <f t="shared" si="84"/>
        <v>209</v>
      </c>
      <c r="AW94" s="490">
        <f t="shared" si="85"/>
        <v>209</v>
      </c>
      <c r="AX94" s="71"/>
      <c r="AY94" s="72"/>
      <c r="AZ94" s="512"/>
      <c r="BA94" s="535"/>
      <c r="BB94" s="286"/>
      <c r="BC94" s="52">
        <f t="shared" si="86"/>
        <v>0</v>
      </c>
      <c r="BD94" s="51">
        <f t="shared" si="87"/>
        <v>0</v>
      </c>
      <c r="BE94" s="491">
        <f t="shared" si="88"/>
        <v>209</v>
      </c>
      <c r="BF94" s="395"/>
      <c r="BG94" s="217">
        <f t="shared" si="102"/>
        <v>0</v>
      </c>
      <c r="BH94" s="491">
        <f t="shared" si="89"/>
        <v>229.9</v>
      </c>
      <c r="BI94" s="395"/>
      <c r="BJ94" s="51">
        <f t="shared" si="90"/>
        <v>0</v>
      </c>
      <c r="BK94" s="491">
        <f t="shared" si="91"/>
        <v>240.35</v>
      </c>
      <c r="BL94" s="395"/>
      <c r="BM94" s="217">
        <f t="shared" si="92"/>
        <v>0</v>
      </c>
      <c r="BN94" s="491">
        <f t="shared" si="93"/>
        <v>250.79999999999998</v>
      </c>
      <c r="BO94" s="392">
        <f t="shared" si="94"/>
        <v>0</v>
      </c>
      <c r="BP94" s="217">
        <f t="shared" si="95"/>
        <v>0</v>
      </c>
      <c r="BQ94" s="51">
        <f t="shared" si="96"/>
        <v>0</v>
      </c>
      <c r="BR94" s="77">
        <v>875</v>
      </c>
      <c r="JY94" s="3"/>
      <c r="JZ94" s="3"/>
      <c r="KA94" s="3"/>
      <c r="KB94" s="3"/>
      <c r="KC94" s="3"/>
      <c r="KD94" s="3"/>
      <c r="KE94" s="3"/>
      <c r="KF94" s="3"/>
      <c r="KG94" s="3"/>
    </row>
    <row r="95" spans="1:293" ht="13" customHeight="1" x14ac:dyDescent="0.15">
      <c r="A95" s="51" t="str">
        <f t="shared" si="97"/>
        <v>SQ60883</v>
      </c>
      <c r="B95" s="270" t="s">
        <v>730</v>
      </c>
      <c r="C95" s="270" t="s">
        <v>744</v>
      </c>
      <c r="D95" s="271" t="s">
        <v>470</v>
      </c>
      <c r="E95" s="397"/>
      <c r="F95" s="571" t="s">
        <v>1033</v>
      </c>
      <c r="G95" s="570" t="s">
        <v>83</v>
      </c>
      <c r="H95" s="573" t="s">
        <v>75</v>
      </c>
      <c r="I95" s="588" t="s">
        <v>1054</v>
      </c>
      <c r="J95" s="590" t="s">
        <v>1052</v>
      </c>
      <c r="K95" s="590" t="s">
        <v>1053</v>
      </c>
      <c r="L95" s="588" t="s">
        <v>1051</v>
      </c>
      <c r="M95" s="584">
        <v>2.7669000000000001</v>
      </c>
      <c r="N95" s="51">
        <v>2</v>
      </c>
      <c r="O95" s="217"/>
      <c r="P95" s="217"/>
      <c r="Q95" s="56"/>
      <c r="R95" s="135"/>
      <c r="S95" s="58"/>
      <c r="T95" s="59"/>
      <c r="U95" s="136"/>
      <c r="V95" s="61"/>
      <c r="W95" s="496"/>
      <c r="X95" s="63"/>
      <c r="Y95" s="64"/>
      <c r="Z95" s="65"/>
      <c r="AA95" s="534"/>
      <c r="AB95" s="536"/>
      <c r="AC95" s="304"/>
      <c r="AD95" s="220">
        <f t="shared" si="101"/>
        <v>0</v>
      </c>
      <c r="AE95" s="68">
        <f t="shared" si="98"/>
        <v>0</v>
      </c>
      <c r="AF95" s="69"/>
      <c r="AG95" s="69"/>
      <c r="AH95" s="70"/>
      <c r="AI95" s="159"/>
      <c r="AJ95" s="159"/>
      <c r="AK95" s="159"/>
      <c r="AL95" s="495"/>
      <c r="AM95" s="489"/>
      <c r="AN95" s="69">
        <v>264</v>
      </c>
      <c r="AO95" s="70"/>
      <c r="AP95" s="70"/>
      <c r="AQ95" s="601"/>
      <c r="AR95" s="69">
        <v>214</v>
      </c>
      <c r="AS95" s="69"/>
      <c r="AT95" s="493"/>
      <c r="AU95" s="494"/>
      <c r="AV95" s="490">
        <f t="shared" si="84"/>
        <v>214</v>
      </c>
      <c r="AW95" s="490">
        <f t="shared" si="85"/>
        <v>214</v>
      </c>
      <c r="AX95" s="71"/>
      <c r="AY95" s="72"/>
      <c r="AZ95" s="512"/>
      <c r="BA95" s="535"/>
      <c r="BB95" s="286"/>
      <c r="BC95" s="52">
        <f t="shared" si="86"/>
        <v>0</v>
      </c>
      <c r="BD95" s="51">
        <f t="shared" si="87"/>
        <v>0</v>
      </c>
      <c r="BE95" s="491">
        <f t="shared" si="88"/>
        <v>214</v>
      </c>
      <c r="BF95" s="395"/>
      <c r="BG95" s="217">
        <f t="shared" si="102"/>
        <v>0</v>
      </c>
      <c r="BH95" s="491">
        <f t="shared" si="89"/>
        <v>235.4</v>
      </c>
      <c r="BI95" s="395"/>
      <c r="BJ95" s="51">
        <f t="shared" si="90"/>
        <v>0</v>
      </c>
      <c r="BK95" s="491">
        <f t="shared" si="91"/>
        <v>246.1</v>
      </c>
      <c r="BL95" s="395"/>
      <c r="BM95" s="217">
        <f t="shared" si="92"/>
        <v>0</v>
      </c>
      <c r="BN95" s="491">
        <f t="shared" si="93"/>
        <v>256.8</v>
      </c>
      <c r="BO95" s="392">
        <f t="shared" si="94"/>
        <v>0</v>
      </c>
      <c r="BP95" s="217">
        <f t="shared" si="95"/>
        <v>0</v>
      </c>
      <c r="BQ95" s="51">
        <f t="shared" si="96"/>
        <v>0</v>
      </c>
      <c r="BR95" s="77">
        <v>883</v>
      </c>
      <c r="JY95" s="3"/>
      <c r="JZ95" s="3"/>
      <c r="KA95" s="3"/>
      <c r="KB95" s="3"/>
      <c r="KC95" s="3"/>
      <c r="KD95" s="3"/>
      <c r="KE95" s="3"/>
      <c r="KF95" s="3"/>
      <c r="KG95" s="3"/>
    </row>
    <row r="96" spans="1:293" ht="13" customHeight="1" x14ac:dyDescent="0.15">
      <c r="A96" s="51" t="str">
        <f>"SQ6"&amp;REPT(0,4-LEN(BR96))&amp;BR96</f>
        <v>SQ60811</v>
      </c>
      <c r="B96" s="270" t="s">
        <v>730</v>
      </c>
      <c r="C96" s="270" t="s">
        <v>745</v>
      </c>
      <c r="D96" s="271" t="s">
        <v>470</v>
      </c>
      <c r="E96" s="397"/>
      <c r="F96" s="571" t="s">
        <v>312</v>
      </c>
      <c r="G96" s="570" t="s">
        <v>72</v>
      </c>
      <c r="H96" s="575" t="s">
        <v>1043</v>
      </c>
      <c r="I96" s="589" t="s">
        <v>1054</v>
      </c>
      <c r="J96" s="590" t="s">
        <v>1052</v>
      </c>
      <c r="K96" s="590" t="s">
        <v>1053</v>
      </c>
      <c r="L96" s="589" t="s">
        <v>1051</v>
      </c>
      <c r="M96" s="584">
        <v>1.6148</v>
      </c>
      <c r="N96" s="51">
        <v>3</v>
      </c>
      <c r="O96" s="217"/>
      <c r="P96" s="217"/>
      <c r="Q96" s="56"/>
      <c r="R96" s="135"/>
      <c r="S96" s="58"/>
      <c r="T96" s="59"/>
      <c r="U96" s="136"/>
      <c r="V96" s="61"/>
      <c r="W96" s="496"/>
      <c r="X96" s="63"/>
      <c r="Y96" s="64"/>
      <c r="Z96" s="65"/>
      <c r="AA96" s="534"/>
      <c r="AB96" s="536"/>
      <c r="AC96" s="304"/>
      <c r="AD96" s="220">
        <f t="shared" si="101"/>
        <v>0</v>
      </c>
      <c r="AE96" s="68">
        <f>N96*AD96</f>
        <v>0</v>
      </c>
      <c r="AF96" s="69"/>
      <c r="AG96" s="69"/>
      <c r="AH96" s="70"/>
      <c r="AI96" s="159"/>
      <c r="AJ96" s="159"/>
      <c r="AK96" s="159"/>
      <c r="AL96" s="495"/>
      <c r="AM96" s="489"/>
      <c r="AN96" s="69">
        <v>194</v>
      </c>
      <c r="AO96" s="70"/>
      <c r="AP96" s="70"/>
      <c r="AQ96" s="601"/>
      <c r="AR96" s="69">
        <v>159</v>
      </c>
      <c r="AS96" s="69"/>
      <c r="AT96" s="493"/>
      <c r="AU96" s="494"/>
      <c r="AV96" s="490">
        <f t="shared" si="84"/>
        <v>159</v>
      </c>
      <c r="AW96" s="490">
        <f t="shared" si="85"/>
        <v>159</v>
      </c>
      <c r="AX96" s="71"/>
      <c r="AY96" s="72"/>
      <c r="AZ96" s="512"/>
      <c r="BA96" s="535"/>
      <c r="BB96" s="286"/>
      <c r="BC96" s="52">
        <f t="shared" si="86"/>
        <v>0</v>
      </c>
      <c r="BD96" s="51">
        <f t="shared" si="87"/>
        <v>0</v>
      </c>
      <c r="BE96" s="491">
        <f t="shared" si="88"/>
        <v>159</v>
      </c>
      <c r="BF96" s="395"/>
      <c r="BG96" s="217">
        <f t="shared" si="102"/>
        <v>0</v>
      </c>
      <c r="BH96" s="491">
        <f t="shared" si="89"/>
        <v>174.9</v>
      </c>
      <c r="BI96" s="395"/>
      <c r="BJ96" s="51">
        <f t="shared" si="90"/>
        <v>0</v>
      </c>
      <c r="BK96" s="491">
        <f t="shared" si="91"/>
        <v>182.85</v>
      </c>
      <c r="BL96" s="395"/>
      <c r="BM96" s="217">
        <f t="shared" si="92"/>
        <v>0</v>
      </c>
      <c r="BN96" s="491">
        <f t="shared" si="93"/>
        <v>190.79999999999998</v>
      </c>
      <c r="BO96" s="392">
        <f t="shared" si="94"/>
        <v>0</v>
      </c>
      <c r="BP96" s="217">
        <f t="shared" si="95"/>
        <v>0</v>
      </c>
      <c r="BQ96" s="51">
        <f t="shared" si="96"/>
        <v>0</v>
      </c>
      <c r="BR96" s="77">
        <v>811</v>
      </c>
      <c r="JY96" s="3"/>
      <c r="JZ96" s="3"/>
      <c r="KA96" s="3"/>
      <c r="KB96" s="3"/>
      <c r="KC96" s="3"/>
      <c r="KD96" s="3"/>
      <c r="KE96" s="3"/>
      <c r="KF96" s="3"/>
      <c r="KG96" s="3"/>
    </row>
    <row r="97" spans="1:293" ht="13" customHeight="1" x14ac:dyDescent="0.15">
      <c r="A97" s="51" t="str">
        <f>"SQ6"&amp;REPT(0,4-LEN(BR97))&amp;BR97</f>
        <v>SQ60810</v>
      </c>
      <c r="B97" s="270" t="s">
        <v>730</v>
      </c>
      <c r="C97" s="270" t="s">
        <v>746</v>
      </c>
      <c r="D97" s="271" t="s">
        <v>470</v>
      </c>
      <c r="E97" s="397"/>
      <c r="F97" s="571" t="s">
        <v>312</v>
      </c>
      <c r="G97" s="570" t="s">
        <v>72</v>
      </c>
      <c r="H97" s="575" t="s">
        <v>1043</v>
      </c>
      <c r="I97" s="589" t="s">
        <v>1054</v>
      </c>
      <c r="J97" s="590" t="s">
        <v>1052</v>
      </c>
      <c r="K97" s="590" t="s">
        <v>1053</v>
      </c>
      <c r="L97" s="589" t="s">
        <v>1051</v>
      </c>
      <c r="M97" s="584">
        <v>2.7351000000000001</v>
      </c>
      <c r="N97" s="51">
        <v>6</v>
      </c>
      <c r="O97" s="217"/>
      <c r="P97" s="217"/>
      <c r="Q97" s="56"/>
      <c r="R97" s="135"/>
      <c r="S97" s="58"/>
      <c r="T97" s="59"/>
      <c r="U97" s="136"/>
      <c r="V97" s="61"/>
      <c r="W97" s="496"/>
      <c r="X97" s="63"/>
      <c r="Y97" s="64"/>
      <c r="Z97" s="65"/>
      <c r="AA97" s="534"/>
      <c r="AB97" s="536"/>
      <c r="AC97" s="304"/>
      <c r="AD97" s="220">
        <f t="shared" si="101"/>
        <v>0</v>
      </c>
      <c r="AE97" s="68">
        <f>N97*AD97</f>
        <v>0</v>
      </c>
      <c r="AF97" s="69"/>
      <c r="AG97" s="69"/>
      <c r="AH97" s="70"/>
      <c r="AI97" s="159"/>
      <c r="AJ97" s="159"/>
      <c r="AK97" s="159"/>
      <c r="AL97" s="495"/>
      <c r="AM97" s="489"/>
      <c r="AN97" s="69">
        <v>269</v>
      </c>
      <c r="AO97" s="70"/>
      <c r="AP97" s="70"/>
      <c r="AQ97" s="601"/>
      <c r="AR97" s="69">
        <v>219</v>
      </c>
      <c r="AS97" s="69"/>
      <c r="AT97" s="493"/>
      <c r="AU97" s="494"/>
      <c r="AV97" s="490">
        <f t="shared" si="84"/>
        <v>219</v>
      </c>
      <c r="AW97" s="490">
        <f t="shared" si="85"/>
        <v>219</v>
      </c>
      <c r="AX97" s="71"/>
      <c r="AY97" s="72"/>
      <c r="AZ97" s="512"/>
      <c r="BA97" s="535"/>
      <c r="BB97" s="286"/>
      <c r="BC97" s="52">
        <f t="shared" si="86"/>
        <v>0</v>
      </c>
      <c r="BD97" s="51">
        <f t="shared" si="87"/>
        <v>0</v>
      </c>
      <c r="BE97" s="491">
        <f t="shared" si="88"/>
        <v>219</v>
      </c>
      <c r="BF97" s="395"/>
      <c r="BG97" s="217">
        <f t="shared" si="102"/>
        <v>0</v>
      </c>
      <c r="BH97" s="491">
        <f t="shared" si="89"/>
        <v>240.9</v>
      </c>
      <c r="BI97" s="395"/>
      <c r="BJ97" s="51">
        <f t="shared" si="90"/>
        <v>0</v>
      </c>
      <c r="BK97" s="491">
        <f t="shared" si="91"/>
        <v>251.85</v>
      </c>
      <c r="BL97" s="395"/>
      <c r="BM97" s="217">
        <f t="shared" si="92"/>
        <v>0</v>
      </c>
      <c r="BN97" s="491">
        <f t="shared" si="93"/>
        <v>262.8</v>
      </c>
      <c r="BO97" s="392">
        <f t="shared" si="94"/>
        <v>0</v>
      </c>
      <c r="BP97" s="217">
        <f t="shared" si="95"/>
        <v>0</v>
      </c>
      <c r="BQ97" s="51">
        <f t="shared" si="96"/>
        <v>0</v>
      </c>
      <c r="BR97" s="77">
        <v>810</v>
      </c>
      <c r="JY97" s="3"/>
      <c r="JZ97" s="3"/>
      <c r="KA97" s="3"/>
      <c r="KB97" s="3"/>
      <c r="KC97" s="3"/>
      <c r="KD97" s="3"/>
      <c r="KE97" s="3"/>
      <c r="KF97" s="3"/>
      <c r="KG97" s="3"/>
    </row>
    <row r="98" spans="1:293" ht="13" customHeight="1" x14ac:dyDescent="0.15">
      <c r="A98" s="51" t="str">
        <f>"SQ6"&amp;REPT(0,4-LEN(BR98))&amp;BR98</f>
        <v>SQ60809</v>
      </c>
      <c r="B98" s="270" t="s">
        <v>730</v>
      </c>
      <c r="C98" s="270" t="s">
        <v>747</v>
      </c>
      <c r="D98" s="271" t="s">
        <v>470</v>
      </c>
      <c r="E98" s="397"/>
      <c r="F98" s="571" t="s">
        <v>312</v>
      </c>
      <c r="G98" s="570" t="s">
        <v>72</v>
      </c>
      <c r="H98" s="575" t="s">
        <v>1043</v>
      </c>
      <c r="I98" s="589" t="s">
        <v>1054</v>
      </c>
      <c r="J98" s="590" t="s">
        <v>1052</v>
      </c>
      <c r="K98" s="590" t="s">
        <v>1053</v>
      </c>
      <c r="L98" s="589" t="s">
        <v>1051</v>
      </c>
      <c r="M98" s="584">
        <v>1.4288000000000001</v>
      </c>
      <c r="N98" s="51">
        <v>6</v>
      </c>
      <c r="O98" s="217"/>
      <c r="P98" s="217"/>
      <c r="Q98" s="56"/>
      <c r="R98" s="135"/>
      <c r="S98" s="58"/>
      <c r="T98" s="59"/>
      <c r="U98" s="136"/>
      <c r="V98" s="61"/>
      <c r="W98" s="496"/>
      <c r="X98" s="63"/>
      <c r="Y98" s="64"/>
      <c r="Z98" s="65"/>
      <c r="AA98" s="534"/>
      <c r="AB98" s="536"/>
      <c r="AC98" s="304"/>
      <c r="AD98" s="220">
        <f t="shared" si="101"/>
        <v>0</v>
      </c>
      <c r="AE98" s="68">
        <f>N98*AD98</f>
        <v>0</v>
      </c>
      <c r="AF98" s="69"/>
      <c r="AG98" s="69"/>
      <c r="AH98" s="70"/>
      <c r="AI98" s="159"/>
      <c r="AJ98" s="159"/>
      <c r="AK98" s="159"/>
      <c r="AL98" s="495"/>
      <c r="AM98" s="489"/>
      <c r="AN98" s="69">
        <v>179</v>
      </c>
      <c r="AO98" s="70"/>
      <c r="AP98" s="70"/>
      <c r="AQ98" s="601"/>
      <c r="AR98" s="69">
        <v>144</v>
      </c>
      <c r="AS98" s="69"/>
      <c r="AT98" s="493"/>
      <c r="AU98" s="494"/>
      <c r="AV98" s="490">
        <f t="shared" si="84"/>
        <v>144</v>
      </c>
      <c r="AW98" s="490">
        <f t="shared" si="85"/>
        <v>144</v>
      </c>
      <c r="AX98" s="71"/>
      <c r="AY98" s="72"/>
      <c r="AZ98" s="512"/>
      <c r="BA98" s="535"/>
      <c r="BB98" s="286"/>
      <c r="BC98" s="52">
        <f t="shared" si="86"/>
        <v>0</v>
      </c>
      <c r="BD98" s="51">
        <f t="shared" si="87"/>
        <v>0</v>
      </c>
      <c r="BE98" s="491">
        <f t="shared" si="88"/>
        <v>144</v>
      </c>
      <c r="BF98" s="395"/>
      <c r="BG98" s="217">
        <f t="shared" si="102"/>
        <v>0</v>
      </c>
      <c r="BH98" s="491">
        <f t="shared" si="89"/>
        <v>158.4</v>
      </c>
      <c r="BI98" s="395"/>
      <c r="BJ98" s="51">
        <f t="shared" si="90"/>
        <v>0</v>
      </c>
      <c r="BK98" s="491">
        <f t="shared" si="91"/>
        <v>165.6</v>
      </c>
      <c r="BL98" s="395"/>
      <c r="BM98" s="217">
        <f t="shared" si="92"/>
        <v>0</v>
      </c>
      <c r="BN98" s="491">
        <f t="shared" si="93"/>
        <v>172.79999999999998</v>
      </c>
      <c r="BO98" s="392">
        <f t="shared" si="94"/>
        <v>0</v>
      </c>
      <c r="BP98" s="217">
        <f t="shared" si="95"/>
        <v>0</v>
      </c>
      <c r="BQ98" s="51">
        <f t="shared" si="96"/>
        <v>0</v>
      </c>
      <c r="BR98" s="77">
        <v>809</v>
      </c>
      <c r="JY98" s="3"/>
      <c r="JZ98" s="3"/>
      <c r="KA98" s="3"/>
      <c r="KB98" s="3"/>
      <c r="KC98" s="3"/>
      <c r="KD98" s="3"/>
      <c r="KE98" s="3"/>
      <c r="KF98" s="3"/>
      <c r="KG98" s="3"/>
    </row>
    <row r="99" spans="1:293" ht="13" customHeight="1" x14ac:dyDescent="0.15">
      <c r="A99" s="51" t="str">
        <f t="shared" si="97"/>
        <v>SQ60812</v>
      </c>
      <c r="B99" s="270" t="s">
        <v>730</v>
      </c>
      <c r="C99" s="270" t="s">
        <v>748</v>
      </c>
      <c r="D99" s="271" t="s">
        <v>470</v>
      </c>
      <c r="E99" s="397"/>
      <c r="F99" s="571" t="s">
        <v>312</v>
      </c>
      <c r="G99" s="570" t="s">
        <v>72</v>
      </c>
      <c r="H99" s="573" t="s">
        <v>70</v>
      </c>
      <c r="I99" s="588" t="s">
        <v>1054</v>
      </c>
      <c r="J99" s="590" t="s">
        <v>1052</v>
      </c>
      <c r="K99" s="590" t="s">
        <v>1053</v>
      </c>
      <c r="L99" s="588" t="s">
        <v>1051</v>
      </c>
      <c r="M99" s="584">
        <v>0.753</v>
      </c>
      <c r="N99" s="51">
        <v>3</v>
      </c>
      <c r="O99" s="217"/>
      <c r="P99" s="217"/>
      <c r="Q99" s="56"/>
      <c r="R99" s="135"/>
      <c r="S99" s="58"/>
      <c r="T99" s="59"/>
      <c r="U99" s="136"/>
      <c r="V99" s="61"/>
      <c r="W99" s="496"/>
      <c r="X99" s="63"/>
      <c r="Y99" s="64"/>
      <c r="Z99" s="65"/>
      <c r="AA99" s="534"/>
      <c r="AB99" s="536"/>
      <c r="AC99" s="304"/>
      <c r="AD99" s="220">
        <f t="shared" si="101"/>
        <v>0</v>
      </c>
      <c r="AE99" s="68">
        <f t="shared" si="98"/>
        <v>0</v>
      </c>
      <c r="AF99" s="69"/>
      <c r="AG99" s="69"/>
      <c r="AH99" s="70"/>
      <c r="AI99" s="159"/>
      <c r="AJ99" s="159"/>
      <c r="AK99" s="159"/>
      <c r="AL99" s="495"/>
      <c r="AM99" s="489"/>
      <c r="AN99" s="69">
        <v>114</v>
      </c>
      <c r="AO99" s="70"/>
      <c r="AP99" s="70"/>
      <c r="AQ99" s="601"/>
      <c r="AR99" s="69">
        <v>94</v>
      </c>
      <c r="AS99" s="69"/>
      <c r="AT99" s="493"/>
      <c r="AU99" s="494"/>
      <c r="AV99" s="490">
        <f t="shared" si="84"/>
        <v>94</v>
      </c>
      <c r="AW99" s="490">
        <f t="shared" si="85"/>
        <v>94</v>
      </c>
      <c r="AX99" s="71"/>
      <c r="AY99" s="72"/>
      <c r="AZ99" s="512"/>
      <c r="BA99" s="535"/>
      <c r="BB99" s="286"/>
      <c r="BC99" s="52">
        <f t="shared" si="86"/>
        <v>0</v>
      </c>
      <c r="BD99" s="51">
        <f t="shared" si="87"/>
        <v>0</v>
      </c>
      <c r="BE99" s="491">
        <f t="shared" si="88"/>
        <v>94</v>
      </c>
      <c r="BF99" s="395"/>
      <c r="BG99" s="217">
        <f t="shared" si="102"/>
        <v>0</v>
      </c>
      <c r="BH99" s="491">
        <f t="shared" si="89"/>
        <v>103.4</v>
      </c>
      <c r="BI99" s="395"/>
      <c r="BJ99" s="51">
        <f t="shared" si="90"/>
        <v>0</v>
      </c>
      <c r="BK99" s="491">
        <f t="shared" si="91"/>
        <v>108.1</v>
      </c>
      <c r="BL99" s="395"/>
      <c r="BM99" s="217">
        <f t="shared" si="92"/>
        <v>0</v>
      </c>
      <c r="BN99" s="491">
        <f t="shared" si="93"/>
        <v>112.8</v>
      </c>
      <c r="BO99" s="392">
        <f t="shared" si="94"/>
        <v>0</v>
      </c>
      <c r="BP99" s="217">
        <f t="shared" si="95"/>
        <v>0</v>
      </c>
      <c r="BQ99" s="51">
        <f t="shared" si="96"/>
        <v>0</v>
      </c>
      <c r="BR99" s="77">
        <v>812</v>
      </c>
      <c r="JY99" s="3"/>
      <c r="JZ99" s="3"/>
      <c r="KA99" s="3"/>
      <c r="KB99" s="3"/>
      <c r="KC99" s="3"/>
      <c r="KD99" s="3"/>
      <c r="KE99" s="3"/>
      <c r="KF99" s="3"/>
      <c r="KG99" s="3"/>
    </row>
    <row r="100" spans="1:293" ht="13" customHeight="1" x14ac:dyDescent="0.15">
      <c r="A100" s="51" t="str">
        <f t="shared" si="97"/>
        <v>SQ61260</v>
      </c>
      <c r="B100" s="270" t="s">
        <v>730</v>
      </c>
      <c r="C100" s="270" t="s">
        <v>749</v>
      </c>
      <c r="D100" s="271" t="s">
        <v>470</v>
      </c>
      <c r="E100" s="397"/>
      <c r="F100" s="571" t="s">
        <v>1037</v>
      </c>
      <c r="G100" s="570" t="s">
        <v>69</v>
      </c>
      <c r="H100" s="573" t="s">
        <v>70</v>
      </c>
      <c r="I100" s="588" t="s">
        <v>1054</v>
      </c>
      <c r="J100" s="590" t="s">
        <v>1052</v>
      </c>
      <c r="K100" s="590" t="s">
        <v>1053</v>
      </c>
      <c r="L100" s="588" t="s">
        <v>1051</v>
      </c>
      <c r="M100" s="584">
        <v>1.1793</v>
      </c>
      <c r="N100" s="51">
        <v>10</v>
      </c>
      <c r="O100" s="217"/>
      <c r="P100" s="217"/>
      <c r="Q100" s="56"/>
      <c r="R100" s="135"/>
      <c r="S100" s="58"/>
      <c r="T100" s="59"/>
      <c r="U100" s="136"/>
      <c r="V100" s="61"/>
      <c r="W100" s="496"/>
      <c r="X100" s="63"/>
      <c r="Y100" s="64"/>
      <c r="Z100" s="65"/>
      <c r="AA100" s="534"/>
      <c r="AB100" s="536"/>
      <c r="AC100" s="304"/>
      <c r="AD100" s="220">
        <f t="shared" si="101"/>
        <v>0</v>
      </c>
      <c r="AE100" s="68">
        <f t="shared" si="98"/>
        <v>0</v>
      </c>
      <c r="AF100" s="69"/>
      <c r="AG100" s="69"/>
      <c r="AH100" s="70"/>
      <c r="AI100" s="159"/>
      <c r="AJ100" s="159"/>
      <c r="AK100" s="159"/>
      <c r="AL100" s="495"/>
      <c r="AM100" s="489"/>
      <c r="AN100" s="69">
        <v>184</v>
      </c>
      <c r="AO100" s="70"/>
      <c r="AP100" s="70"/>
      <c r="AQ100" s="601"/>
      <c r="AR100" s="69">
        <v>149</v>
      </c>
      <c r="AS100" s="69"/>
      <c r="AT100" s="493"/>
      <c r="AU100" s="494"/>
      <c r="AV100" s="490">
        <f t="shared" si="84"/>
        <v>149</v>
      </c>
      <c r="AW100" s="490">
        <f t="shared" si="85"/>
        <v>149</v>
      </c>
      <c r="AX100" s="71"/>
      <c r="AY100" s="72"/>
      <c r="AZ100" s="512"/>
      <c r="BA100" s="535"/>
      <c r="BB100" s="286"/>
      <c r="BC100" s="52">
        <f t="shared" si="86"/>
        <v>0</v>
      </c>
      <c r="BD100" s="51">
        <f t="shared" si="87"/>
        <v>0</v>
      </c>
      <c r="BE100" s="491">
        <f t="shared" si="88"/>
        <v>149</v>
      </c>
      <c r="BF100" s="395"/>
      <c r="BG100" s="217">
        <f t="shared" si="102"/>
        <v>0</v>
      </c>
      <c r="BH100" s="491">
        <f t="shared" si="89"/>
        <v>163.9</v>
      </c>
      <c r="BI100" s="395"/>
      <c r="BJ100" s="51">
        <f t="shared" si="90"/>
        <v>0</v>
      </c>
      <c r="BK100" s="491">
        <f t="shared" si="91"/>
        <v>171.35</v>
      </c>
      <c r="BL100" s="395"/>
      <c r="BM100" s="217">
        <f t="shared" si="92"/>
        <v>0</v>
      </c>
      <c r="BN100" s="491">
        <f t="shared" si="93"/>
        <v>178.79999999999998</v>
      </c>
      <c r="BO100" s="392">
        <f t="shared" si="94"/>
        <v>0</v>
      </c>
      <c r="BP100" s="217">
        <f t="shared" si="95"/>
        <v>0</v>
      </c>
      <c r="BQ100" s="51">
        <f t="shared" si="96"/>
        <v>0</v>
      </c>
      <c r="BR100" s="77">
        <v>1260</v>
      </c>
      <c r="JY100" s="3"/>
      <c r="JZ100" s="3"/>
      <c r="KA100" s="3"/>
      <c r="KB100" s="3"/>
      <c r="KC100" s="3"/>
      <c r="KD100" s="3"/>
      <c r="KE100" s="3"/>
      <c r="KF100" s="3"/>
      <c r="KG100" s="3"/>
    </row>
    <row r="101" spans="1:293" ht="13" customHeight="1" x14ac:dyDescent="0.15">
      <c r="A101" s="51" t="str">
        <f t="shared" si="97"/>
        <v>SQ61261</v>
      </c>
      <c r="B101" s="270" t="s">
        <v>730</v>
      </c>
      <c r="C101" s="270" t="s">
        <v>750</v>
      </c>
      <c r="D101" s="271" t="s">
        <v>470</v>
      </c>
      <c r="E101" s="397"/>
      <c r="F101" s="571" t="s">
        <v>1042</v>
      </c>
      <c r="G101" s="570" t="s">
        <v>69</v>
      </c>
      <c r="H101" s="573" t="s">
        <v>70</v>
      </c>
      <c r="I101" s="588" t="s">
        <v>1054</v>
      </c>
      <c r="J101" s="590" t="s">
        <v>1052</v>
      </c>
      <c r="K101" s="590" t="s">
        <v>1053</v>
      </c>
      <c r="L101" s="588" t="s">
        <v>1051</v>
      </c>
      <c r="M101" s="584">
        <v>0.61229999999999996</v>
      </c>
      <c r="N101" s="51">
        <v>10</v>
      </c>
      <c r="O101" s="217"/>
      <c r="P101" s="217"/>
      <c r="Q101" s="56"/>
      <c r="R101" s="135"/>
      <c r="S101" s="58"/>
      <c r="T101" s="59"/>
      <c r="U101" s="136"/>
      <c r="V101" s="61"/>
      <c r="W101" s="496"/>
      <c r="X101" s="63"/>
      <c r="Y101" s="64"/>
      <c r="Z101" s="65"/>
      <c r="AA101" s="534"/>
      <c r="AB101" s="536"/>
      <c r="AC101" s="304"/>
      <c r="AD101" s="220">
        <f t="shared" si="101"/>
        <v>0</v>
      </c>
      <c r="AE101" s="68">
        <f t="shared" si="98"/>
        <v>0</v>
      </c>
      <c r="AF101" s="69"/>
      <c r="AG101" s="69"/>
      <c r="AH101" s="70"/>
      <c r="AI101" s="159"/>
      <c r="AJ101" s="159"/>
      <c r="AK101" s="159"/>
      <c r="AL101" s="495"/>
      <c r="AM101" s="489"/>
      <c r="AN101" s="69">
        <v>134</v>
      </c>
      <c r="AO101" s="70"/>
      <c r="AP101" s="70"/>
      <c r="AQ101" s="601"/>
      <c r="AR101" s="69">
        <v>109</v>
      </c>
      <c r="AS101" s="69"/>
      <c r="AT101" s="493"/>
      <c r="AU101" s="494"/>
      <c r="AV101" s="490">
        <f t="shared" si="84"/>
        <v>109</v>
      </c>
      <c r="AW101" s="490">
        <f t="shared" si="85"/>
        <v>109</v>
      </c>
      <c r="AX101" s="71"/>
      <c r="AY101" s="72"/>
      <c r="AZ101" s="512"/>
      <c r="BA101" s="535"/>
      <c r="BB101" s="286"/>
      <c r="BC101" s="52">
        <f t="shared" si="86"/>
        <v>0</v>
      </c>
      <c r="BD101" s="51">
        <f t="shared" si="87"/>
        <v>0</v>
      </c>
      <c r="BE101" s="491">
        <f t="shared" si="88"/>
        <v>109</v>
      </c>
      <c r="BF101" s="395"/>
      <c r="BG101" s="217">
        <f t="shared" si="102"/>
        <v>0</v>
      </c>
      <c r="BH101" s="491">
        <f t="shared" si="89"/>
        <v>119.9</v>
      </c>
      <c r="BI101" s="395"/>
      <c r="BJ101" s="51">
        <f t="shared" si="90"/>
        <v>0</v>
      </c>
      <c r="BK101" s="491">
        <f t="shared" si="91"/>
        <v>125.35</v>
      </c>
      <c r="BL101" s="395"/>
      <c r="BM101" s="217">
        <f t="shared" si="92"/>
        <v>0</v>
      </c>
      <c r="BN101" s="491">
        <f t="shared" si="93"/>
        <v>130.79999999999998</v>
      </c>
      <c r="BO101" s="392">
        <f t="shared" si="94"/>
        <v>0</v>
      </c>
      <c r="BP101" s="217">
        <f t="shared" si="95"/>
        <v>0</v>
      </c>
      <c r="BQ101" s="51">
        <f t="shared" si="96"/>
        <v>0</v>
      </c>
      <c r="BR101" s="77">
        <v>1261</v>
      </c>
      <c r="JY101" s="3"/>
      <c r="JZ101" s="3"/>
      <c r="KA101" s="3"/>
      <c r="KB101" s="3"/>
      <c r="KC101" s="3"/>
      <c r="KD101" s="3"/>
      <c r="KE101" s="3"/>
      <c r="KF101" s="3"/>
      <c r="KG101" s="3"/>
    </row>
    <row r="102" spans="1:293" ht="13" customHeight="1" x14ac:dyDescent="0.15">
      <c r="A102" s="51" t="str">
        <f>"SQ6"&amp;REPT(0,4-LEN(BR102))&amp;BR102</f>
        <v>SQ60808</v>
      </c>
      <c r="B102" s="270" t="s">
        <v>730</v>
      </c>
      <c r="C102" s="270" t="s">
        <v>751</v>
      </c>
      <c r="D102" s="271" t="s">
        <v>470</v>
      </c>
      <c r="E102" s="397"/>
      <c r="F102" s="570" t="s">
        <v>60</v>
      </c>
      <c r="G102" s="570" t="s">
        <v>89</v>
      </c>
      <c r="H102" s="573" t="s">
        <v>75</v>
      </c>
      <c r="I102" s="588" t="s">
        <v>1054</v>
      </c>
      <c r="J102" s="590" t="s">
        <v>1052</v>
      </c>
      <c r="K102" s="590" t="s">
        <v>1053</v>
      </c>
      <c r="L102" s="588" t="s">
        <v>1051</v>
      </c>
      <c r="M102" s="584">
        <v>0.66679999999999995</v>
      </c>
      <c r="N102" s="51">
        <v>30</v>
      </c>
      <c r="O102" s="217"/>
      <c r="P102" s="217"/>
      <c r="Q102" s="56"/>
      <c r="R102" s="135"/>
      <c r="S102" s="58"/>
      <c r="T102" s="59"/>
      <c r="U102" s="136"/>
      <c r="V102" s="61"/>
      <c r="W102" s="496"/>
      <c r="X102" s="63"/>
      <c r="Y102" s="64"/>
      <c r="Z102" s="65"/>
      <c r="AA102" s="534"/>
      <c r="AB102" s="536"/>
      <c r="AC102" s="304"/>
      <c r="AD102" s="220">
        <f t="shared" si="101"/>
        <v>0</v>
      </c>
      <c r="AE102" s="68">
        <f>N102*AD102</f>
        <v>0</v>
      </c>
      <c r="AF102" s="69"/>
      <c r="AG102" s="69"/>
      <c r="AH102" s="70"/>
      <c r="AI102" s="159"/>
      <c r="AJ102" s="159"/>
      <c r="AK102" s="159"/>
      <c r="AL102" s="495"/>
      <c r="AM102" s="489"/>
      <c r="AN102" s="69">
        <v>224</v>
      </c>
      <c r="AO102" s="70"/>
      <c r="AP102" s="70"/>
      <c r="AQ102" s="601"/>
      <c r="AR102" s="69">
        <v>184</v>
      </c>
      <c r="AS102" s="69"/>
      <c r="AT102" s="493"/>
      <c r="AU102" s="494"/>
      <c r="AV102" s="490">
        <f t="shared" si="84"/>
        <v>184</v>
      </c>
      <c r="AW102" s="490">
        <f t="shared" si="85"/>
        <v>184</v>
      </c>
      <c r="AX102" s="71"/>
      <c r="AY102" s="72"/>
      <c r="AZ102" s="512"/>
      <c r="BA102" s="535"/>
      <c r="BB102" s="286"/>
      <c r="BC102" s="52">
        <f t="shared" si="86"/>
        <v>0</v>
      </c>
      <c r="BD102" s="51">
        <f t="shared" si="87"/>
        <v>0</v>
      </c>
      <c r="BE102" s="491">
        <f t="shared" si="88"/>
        <v>184</v>
      </c>
      <c r="BF102" s="395"/>
      <c r="BG102" s="217">
        <f t="shared" si="102"/>
        <v>0</v>
      </c>
      <c r="BH102" s="491">
        <f t="shared" si="89"/>
        <v>202.4</v>
      </c>
      <c r="BI102" s="395"/>
      <c r="BJ102" s="51">
        <f t="shared" si="90"/>
        <v>0</v>
      </c>
      <c r="BK102" s="491">
        <f t="shared" si="91"/>
        <v>211.6</v>
      </c>
      <c r="BL102" s="395"/>
      <c r="BM102" s="217">
        <f t="shared" si="92"/>
        <v>0</v>
      </c>
      <c r="BN102" s="491">
        <f t="shared" si="93"/>
        <v>220.79999999999998</v>
      </c>
      <c r="BO102" s="392">
        <f t="shared" si="94"/>
        <v>0</v>
      </c>
      <c r="BP102" s="217">
        <f t="shared" si="95"/>
        <v>0</v>
      </c>
      <c r="BQ102" s="51">
        <f t="shared" si="96"/>
        <v>0</v>
      </c>
      <c r="BR102" s="77">
        <v>808</v>
      </c>
      <c r="JY102" s="3"/>
      <c r="JZ102" s="3"/>
      <c r="KA102" s="3"/>
      <c r="KB102" s="3"/>
      <c r="KC102" s="3"/>
      <c r="KD102" s="3"/>
      <c r="KE102" s="3"/>
      <c r="KF102" s="3"/>
      <c r="KG102" s="3"/>
    </row>
    <row r="103" spans="1:293" ht="17" x14ac:dyDescent="0.2">
      <c r="A103" s="214"/>
      <c r="B103" s="214"/>
      <c r="C103" s="295" t="s">
        <v>375</v>
      </c>
      <c r="D103" s="223"/>
      <c r="E103" s="223"/>
      <c r="F103" s="224"/>
      <c r="G103" s="224"/>
      <c r="H103" s="284"/>
      <c r="I103" s="586"/>
      <c r="J103" s="586"/>
      <c r="K103" s="586"/>
      <c r="L103" s="586"/>
      <c r="M103" s="224"/>
      <c r="N103" s="225"/>
      <c r="O103" s="225"/>
      <c r="P103" s="225"/>
      <c r="Q103" s="251"/>
      <c r="R103" s="226"/>
      <c r="S103" s="226"/>
      <c r="T103" s="226"/>
      <c r="U103" s="227"/>
      <c r="V103" s="226"/>
      <c r="W103" s="226"/>
      <c r="X103" s="228"/>
      <c r="Y103" s="226"/>
      <c r="Z103" s="228"/>
      <c r="AA103" s="228"/>
      <c r="AB103" s="537"/>
      <c r="AC103" s="537"/>
      <c r="AD103" s="216"/>
      <c r="AE103" s="216"/>
      <c r="AF103" s="216"/>
      <c r="AG103" s="216"/>
      <c r="AH103" s="216"/>
      <c r="AI103" s="216"/>
      <c r="AJ103" s="216"/>
      <c r="AK103" s="153"/>
      <c r="AL103" s="153"/>
      <c r="AM103" s="153"/>
      <c r="AN103" s="153"/>
      <c r="AO103" s="153"/>
      <c r="AP103" s="153"/>
      <c r="AQ103" s="153"/>
      <c r="AR103" s="153"/>
      <c r="AS103" s="153"/>
      <c r="AT103" s="153"/>
      <c r="AU103" s="153"/>
      <c r="AV103" s="153"/>
      <c r="AW103" s="153"/>
      <c r="AX103" s="537"/>
      <c r="AY103" s="537"/>
      <c r="AZ103" s="537"/>
      <c r="BA103" s="537"/>
      <c r="BB103" s="537"/>
      <c r="BC103" s="153"/>
      <c r="BD103" s="153"/>
      <c r="BE103" s="153"/>
      <c r="BF103" s="153"/>
      <c r="BG103" s="153"/>
      <c r="BH103" s="153"/>
      <c r="BI103" s="153"/>
      <c r="BJ103" s="153"/>
      <c r="BK103" s="153"/>
      <c r="BL103" s="153"/>
      <c r="BM103" s="153"/>
      <c r="BN103" s="153"/>
      <c r="BO103" s="153"/>
      <c r="BP103" s="153"/>
      <c r="BQ103" s="152"/>
      <c r="BR103" s="229"/>
      <c r="JY103" s="3"/>
      <c r="JZ103" s="3"/>
      <c r="KA103" s="3"/>
      <c r="KB103" s="3"/>
      <c r="KC103" s="3"/>
      <c r="KD103" s="3"/>
      <c r="KE103" s="3"/>
      <c r="KF103" s="3"/>
      <c r="KG103" s="3"/>
    </row>
    <row r="104" spans="1:293" ht="13" customHeight="1" x14ac:dyDescent="0.15">
      <c r="A104" s="51" t="str">
        <f t="shared" ref="A104:A148" si="103">"SQ6"&amp;REPT(0,4-LEN(BR104))&amp;BR104</f>
        <v>SQ62045</v>
      </c>
      <c r="B104" s="270" t="s">
        <v>680</v>
      </c>
      <c r="C104" s="270" t="s">
        <v>606</v>
      </c>
      <c r="D104" s="270" t="s">
        <v>1259</v>
      </c>
      <c r="E104" s="397"/>
      <c r="F104" s="571" t="s">
        <v>321</v>
      </c>
      <c r="G104" s="570" t="s">
        <v>95</v>
      </c>
      <c r="H104" s="573" t="s">
        <v>70</v>
      </c>
      <c r="I104" s="579" t="s">
        <v>1073</v>
      </c>
      <c r="J104" s="590" t="s">
        <v>1064</v>
      </c>
      <c r="K104" s="590" t="s">
        <v>1053</v>
      </c>
      <c r="L104" s="589" t="s">
        <v>1068</v>
      </c>
      <c r="M104" s="584">
        <v>2.0865</v>
      </c>
      <c r="N104" s="51">
        <v>1</v>
      </c>
      <c r="O104" s="217"/>
      <c r="P104" s="217"/>
      <c r="Q104" s="56"/>
      <c r="R104" s="135"/>
      <c r="S104" s="58"/>
      <c r="T104" s="59"/>
      <c r="U104" s="136"/>
      <c r="V104" s="61"/>
      <c r="W104" s="496"/>
      <c r="X104" s="63"/>
      <c r="Y104" s="64"/>
      <c r="Z104" s="65"/>
      <c r="AA104" s="534"/>
      <c r="AB104" s="536"/>
      <c r="AC104" s="304"/>
      <c r="AD104" s="220">
        <f t="shared" si="101"/>
        <v>0</v>
      </c>
      <c r="AE104" s="68">
        <f t="shared" ref="AE104:AE148" si="104">N104*AD104</f>
        <v>0</v>
      </c>
      <c r="AF104" s="69"/>
      <c r="AG104" s="69"/>
      <c r="AH104" s="70"/>
      <c r="AI104" s="159"/>
      <c r="AJ104" s="159"/>
      <c r="AK104" s="159"/>
      <c r="AL104" s="495"/>
      <c r="AM104" s="489"/>
      <c r="AN104" s="69">
        <v>274</v>
      </c>
      <c r="AO104" s="70"/>
      <c r="AP104" s="70"/>
      <c r="AQ104" s="601"/>
      <c r="AR104" s="69">
        <v>224</v>
      </c>
      <c r="AS104" s="69"/>
      <c r="AT104" s="493"/>
      <c r="AU104" s="494"/>
      <c r="AV104" s="490">
        <f t="shared" ref="AV104:AV135" si="105">IF(OrderFormType="Wholesale",CEILING(AR104*ExchRate,ExchRateRoundUpTo),CEILING(AN104*ExchRate,ExchRateRoundUpTo)/1.22)</f>
        <v>224</v>
      </c>
      <c r="AW104" s="490">
        <f t="shared" ref="AW104:AW135" si="106">AV104*(1+AO104+AP104)</f>
        <v>224</v>
      </c>
      <c r="AX104" s="71"/>
      <c r="AY104" s="72"/>
      <c r="AZ104" s="512"/>
      <c r="BA104" s="535"/>
      <c r="BB104" s="286"/>
      <c r="BC104" s="52">
        <f t="shared" ref="BC104:BC135" si="107">SUM(AX104:BB104)</f>
        <v>0</v>
      </c>
      <c r="BD104" s="51">
        <f t="shared" ref="BD104:BD135" si="108">N104*BC104</f>
        <v>0</v>
      </c>
      <c r="BE104" s="491">
        <f t="shared" ref="BE104:BE149" si="109">AV104*(1+AO104+AP104)</f>
        <v>224</v>
      </c>
      <c r="BF104" s="395"/>
      <c r="BG104" s="217">
        <f t="shared" si="102"/>
        <v>0</v>
      </c>
      <c r="BH104" s="491">
        <f t="shared" ref="BH104:BH135" si="110">$AV104*(1.1+$AO104+$AP104)</f>
        <v>246.40000000000003</v>
      </c>
      <c r="BI104" s="395"/>
      <c r="BJ104" s="51">
        <f t="shared" ref="BJ104:BJ135" si="111">N104*BI104</f>
        <v>0</v>
      </c>
      <c r="BK104" s="491">
        <f t="shared" ref="BK104:BK135" si="112">AV104*(1.15+AO104+AP104)</f>
        <v>257.59999999999997</v>
      </c>
      <c r="BL104" s="395"/>
      <c r="BM104" s="217">
        <f t="shared" ref="BM104:BM135" si="113">N104*BL104</f>
        <v>0</v>
      </c>
      <c r="BN104" s="491">
        <f t="shared" ref="BN104:BN135" si="114">AV104*(1.2+AO104+AP104)</f>
        <v>268.8</v>
      </c>
      <c r="BO104" s="392">
        <f t="shared" ref="BO104:BO135" si="115">(AD104*AW104)+(BC104*BE104)+(BF104*BH104)+(BI104*BK104)+(BL104*BN104)</f>
        <v>0</v>
      </c>
      <c r="BP104" s="217">
        <f t="shared" ref="BP104:BP135" si="116">AD104+BC104+BF104+BI104+BL104</f>
        <v>0</v>
      </c>
      <c r="BQ104" s="51">
        <f t="shared" ref="BQ104:BQ135" si="117">N104*BP104</f>
        <v>0</v>
      </c>
      <c r="BR104" s="77">
        <v>2045</v>
      </c>
      <c r="JY104" s="3"/>
      <c r="JZ104" s="3"/>
      <c r="KA104" s="3"/>
      <c r="KB104" s="3"/>
      <c r="KC104" s="3"/>
      <c r="KD104" s="3"/>
      <c r="KE104" s="3"/>
      <c r="KF104" s="3"/>
      <c r="KG104" s="3"/>
    </row>
    <row r="105" spans="1:293" ht="13" customHeight="1" x14ac:dyDescent="0.15">
      <c r="A105" s="51" t="str">
        <f t="shared" si="103"/>
        <v>SQ62036</v>
      </c>
      <c r="B105" s="270" t="s">
        <v>680</v>
      </c>
      <c r="C105" s="270" t="s">
        <v>607</v>
      </c>
      <c r="D105" s="270" t="s">
        <v>1259</v>
      </c>
      <c r="E105" s="397"/>
      <c r="F105" s="571" t="s">
        <v>321</v>
      </c>
      <c r="G105" s="570" t="s">
        <v>95</v>
      </c>
      <c r="H105" s="573" t="s">
        <v>70</v>
      </c>
      <c r="I105" s="579" t="s">
        <v>1073</v>
      </c>
      <c r="J105" s="590" t="s">
        <v>1064</v>
      </c>
      <c r="K105" s="590" t="s">
        <v>1053</v>
      </c>
      <c r="L105" s="589" t="s">
        <v>1068</v>
      </c>
      <c r="M105" s="584">
        <v>1.95</v>
      </c>
      <c r="N105" s="51">
        <v>1</v>
      </c>
      <c r="O105" s="217"/>
      <c r="P105" s="217"/>
      <c r="Q105" s="56"/>
      <c r="R105" s="135"/>
      <c r="S105" s="58"/>
      <c r="T105" s="59"/>
      <c r="U105" s="136"/>
      <c r="V105" s="61"/>
      <c r="W105" s="496"/>
      <c r="X105" s="63"/>
      <c r="Y105" s="64"/>
      <c r="Z105" s="65"/>
      <c r="AA105" s="534"/>
      <c r="AB105" s="536"/>
      <c r="AC105" s="304"/>
      <c r="AD105" s="220">
        <f t="shared" si="101"/>
        <v>0</v>
      </c>
      <c r="AE105" s="68">
        <f t="shared" si="104"/>
        <v>0</v>
      </c>
      <c r="AF105" s="69"/>
      <c r="AG105" s="69"/>
      <c r="AH105" s="70"/>
      <c r="AI105" s="159"/>
      <c r="AJ105" s="159"/>
      <c r="AK105" s="159"/>
      <c r="AL105" s="495"/>
      <c r="AM105" s="489"/>
      <c r="AN105" s="69">
        <v>264</v>
      </c>
      <c r="AO105" s="70"/>
      <c r="AP105" s="70"/>
      <c r="AQ105" s="601"/>
      <c r="AR105" s="69">
        <v>214</v>
      </c>
      <c r="AS105" s="69"/>
      <c r="AT105" s="493"/>
      <c r="AU105" s="494"/>
      <c r="AV105" s="490">
        <f t="shared" si="105"/>
        <v>214</v>
      </c>
      <c r="AW105" s="490">
        <f t="shared" si="106"/>
        <v>214</v>
      </c>
      <c r="AX105" s="71"/>
      <c r="AY105" s="72"/>
      <c r="AZ105" s="512"/>
      <c r="BA105" s="535"/>
      <c r="BB105" s="286"/>
      <c r="BC105" s="52">
        <f t="shared" si="107"/>
        <v>0</v>
      </c>
      <c r="BD105" s="51">
        <f t="shared" si="108"/>
        <v>0</v>
      </c>
      <c r="BE105" s="491">
        <f t="shared" si="109"/>
        <v>214</v>
      </c>
      <c r="BF105" s="395"/>
      <c r="BG105" s="217">
        <f t="shared" si="102"/>
        <v>0</v>
      </c>
      <c r="BH105" s="491">
        <f t="shared" si="110"/>
        <v>235.4</v>
      </c>
      <c r="BI105" s="395"/>
      <c r="BJ105" s="51">
        <f t="shared" si="111"/>
        <v>0</v>
      </c>
      <c r="BK105" s="491">
        <f t="shared" si="112"/>
        <v>246.1</v>
      </c>
      <c r="BL105" s="395"/>
      <c r="BM105" s="217">
        <f t="shared" si="113"/>
        <v>0</v>
      </c>
      <c r="BN105" s="491">
        <f t="shared" si="114"/>
        <v>256.8</v>
      </c>
      <c r="BO105" s="392">
        <f t="shared" si="115"/>
        <v>0</v>
      </c>
      <c r="BP105" s="217">
        <f t="shared" si="116"/>
        <v>0</v>
      </c>
      <c r="BQ105" s="51">
        <f t="shared" si="117"/>
        <v>0</v>
      </c>
      <c r="BR105" s="77">
        <v>2036</v>
      </c>
      <c r="JY105" s="3"/>
      <c r="JZ105" s="3"/>
      <c r="KA105" s="3"/>
      <c r="KB105" s="3"/>
      <c r="KC105" s="3"/>
      <c r="KD105" s="3"/>
      <c r="KE105" s="3"/>
      <c r="KF105" s="3"/>
      <c r="KG105" s="3"/>
    </row>
    <row r="106" spans="1:293" ht="13" customHeight="1" x14ac:dyDescent="0.15">
      <c r="A106" s="51" t="str">
        <f t="shared" ref="A106:A118" si="118">"SQ6"&amp;REPT(0,4-LEN(BR106))&amp;BR106</f>
        <v>SQ62050</v>
      </c>
      <c r="B106" s="270" t="s">
        <v>680</v>
      </c>
      <c r="C106" s="270" t="s">
        <v>608</v>
      </c>
      <c r="D106" s="270" t="s">
        <v>1259</v>
      </c>
      <c r="E106" s="397"/>
      <c r="F106" s="571" t="s">
        <v>321</v>
      </c>
      <c r="G106" s="570" t="s">
        <v>95</v>
      </c>
      <c r="H106" s="573" t="s">
        <v>70</v>
      </c>
      <c r="I106" s="579" t="s">
        <v>1073</v>
      </c>
      <c r="J106" s="590" t="s">
        <v>1064</v>
      </c>
      <c r="K106" s="590" t="s">
        <v>1053</v>
      </c>
      <c r="L106" s="589" t="s">
        <v>1068</v>
      </c>
      <c r="M106" s="584">
        <v>1.2246999999999999</v>
      </c>
      <c r="N106" s="51">
        <v>1</v>
      </c>
      <c r="O106" s="217"/>
      <c r="P106" s="217"/>
      <c r="Q106" s="56"/>
      <c r="R106" s="135"/>
      <c r="S106" s="58"/>
      <c r="T106" s="59"/>
      <c r="U106" s="136"/>
      <c r="V106" s="61"/>
      <c r="W106" s="496"/>
      <c r="X106" s="63"/>
      <c r="Y106" s="64"/>
      <c r="Z106" s="65"/>
      <c r="AA106" s="534"/>
      <c r="AB106" s="536"/>
      <c r="AC106" s="304"/>
      <c r="AD106" s="220">
        <f t="shared" si="101"/>
        <v>0</v>
      </c>
      <c r="AE106" s="68">
        <f t="shared" ref="AE106:AE118" si="119">N106*AD106</f>
        <v>0</v>
      </c>
      <c r="AF106" s="69"/>
      <c r="AG106" s="69"/>
      <c r="AH106" s="70"/>
      <c r="AI106" s="159"/>
      <c r="AJ106" s="159"/>
      <c r="AK106" s="159"/>
      <c r="AL106" s="495"/>
      <c r="AM106" s="489"/>
      <c r="AN106" s="69">
        <v>209</v>
      </c>
      <c r="AO106" s="70"/>
      <c r="AP106" s="70"/>
      <c r="AQ106" s="601"/>
      <c r="AR106" s="69">
        <v>169</v>
      </c>
      <c r="AS106" s="69"/>
      <c r="AT106" s="493"/>
      <c r="AU106" s="494"/>
      <c r="AV106" s="490">
        <f t="shared" si="105"/>
        <v>169</v>
      </c>
      <c r="AW106" s="490">
        <f t="shared" si="106"/>
        <v>169</v>
      </c>
      <c r="AX106" s="71"/>
      <c r="AY106" s="72"/>
      <c r="AZ106" s="512"/>
      <c r="BA106" s="535"/>
      <c r="BB106" s="286"/>
      <c r="BC106" s="52">
        <f t="shared" si="107"/>
        <v>0</v>
      </c>
      <c r="BD106" s="51">
        <f t="shared" si="108"/>
        <v>0</v>
      </c>
      <c r="BE106" s="491">
        <f t="shared" si="109"/>
        <v>169</v>
      </c>
      <c r="BF106" s="395"/>
      <c r="BG106" s="217">
        <f t="shared" si="102"/>
        <v>0</v>
      </c>
      <c r="BH106" s="491">
        <f t="shared" si="110"/>
        <v>185.9</v>
      </c>
      <c r="BI106" s="395"/>
      <c r="BJ106" s="51">
        <f t="shared" si="111"/>
        <v>0</v>
      </c>
      <c r="BK106" s="491">
        <f t="shared" si="112"/>
        <v>194.35</v>
      </c>
      <c r="BL106" s="395"/>
      <c r="BM106" s="217">
        <f t="shared" si="113"/>
        <v>0</v>
      </c>
      <c r="BN106" s="491">
        <f t="shared" si="114"/>
        <v>202.79999999999998</v>
      </c>
      <c r="BO106" s="392">
        <f t="shared" si="115"/>
        <v>0</v>
      </c>
      <c r="BP106" s="217">
        <f t="shared" si="116"/>
        <v>0</v>
      </c>
      <c r="BQ106" s="51">
        <f t="shared" si="117"/>
        <v>0</v>
      </c>
      <c r="BR106" s="77">
        <v>2050</v>
      </c>
      <c r="JY106" s="3"/>
      <c r="JZ106" s="3"/>
      <c r="KA106" s="3"/>
      <c r="KB106" s="3"/>
      <c r="KC106" s="3"/>
      <c r="KD106" s="3"/>
      <c r="KE106" s="3"/>
      <c r="KF106" s="3"/>
      <c r="KG106" s="3"/>
    </row>
    <row r="107" spans="1:293" ht="13" customHeight="1" x14ac:dyDescent="0.15">
      <c r="A107" s="51" t="str">
        <f t="shared" si="118"/>
        <v>SQ62051</v>
      </c>
      <c r="B107" s="270" t="s">
        <v>680</v>
      </c>
      <c r="C107" s="270" t="s">
        <v>609</v>
      </c>
      <c r="D107" s="270" t="s">
        <v>1259</v>
      </c>
      <c r="E107" s="397"/>
      <c r="F107" s="571" t="s">
        <v>321</v>
      </c>
      <c r="G107" s="570" t="s">
        <v>95</v>
      </c>
      <c r="H107" s="573" t="s">
        <v>70</v>
      </c>
      <c r="I107" s="579" t="s">
        <v>1073</v>
      </c>
      <c r="J107" s="590" t="s">
        <v>1064</v>
      </c>
      <c r="K107" s="590" t="s">
        <v>1053</v>
      </c>
      <c r="L107" s="589" t="s">
        <v>1068</v>
      </c>
      <c r="M107" s="584">
        <v>1.6556</v>
      </c>
      <c r="N107" s="51">
        <v>1</v>
      </c>
      <c r="O107" s="217"/>
      <c r="P107" s="217"/>
      <c r="Q107" s="56"/>
      <c r="R107" s="135"/>
      <c r="S107" s="58"/>
      <c r="T107" s="59"/>
      <c r="U107" s="136"/>
      <c r="V107" s="61"/>
      <c r="W107" s="496"/>
      <c r="X107" s="63"/>
      <c r="Y107" s="64"/>
      <c r="Z107" s="65"/>
      <c r="AA107" s="534"/>
      <c r="AB107" s="536"/>
      <c r="AC107" s="304"/>
      <c r="AD107" s="220">
        <f t="shared" si="101"/>
        <v>0</v>
      </c>
      <c r="AE107" s="68">
        <f t="shared" si="119"/>
        <v>0</v>
      </c>
      <c r="AF107" s="69"/>
      <c r="AG107" s="69"/>
      <c r="AH107" s="70"/>
      <c r="AI107" s="159"/>
      <c r="AJ107" s="159"/>
      <c r="AK107" s="159"/>
      <c r="AL107" s="495"/>
      <c r="AM107" s="489"/>
      <c r="AN107" s="69">
        <v>239</v>
      </c>
      <c r="AO107" s="70"/>
      <c r="AP107" s="70"/>
      <c r="AQ107" s="601"/>
      <c r="AR107" s="69">
        <v>194</v>
      </c>
      <c r="AS107" s="69"/>
      <c r="AT107" s="493"/>
      <c r="AU107" s="494"/>
      <c r="AV107" s="490">
        <f t="shared" si="105"/>
        <v>194</v>
      </c>
      <c r="AW107" s="490">
        <f t="shared" si="106"/>
        <v>194</v>
      </c>
      <c r="AX107" s="71"/>
      <c r="AY107" s="72"/>
      <c r="AZ107" s="512"/>
      <c r="BA107" s="535"/>
      <c r="BB107" s="286"/>
      <c r="BC107" s="52">
        <f t="shared" si="107"/>
        <v>0</v>
      </c>
      <c r="BD107" s="51">
        <f t="shared" si="108"/>
        <v>0</v>
      </c>
      <c r="BE107" s="491">
        <f t="shared" si="109"/>
        <v>194</v>
      </c>
      <c r="BF107" s="395"/>
      <c r="BG107" s="217">
        <f t="shared" si="102"/>
        <v>0</v>
      </c>
      <c r="BH107" s="491">
        <f t="shared" si="110"/>
        <v>213.4</v>
      </c>
      <c r="BI107" s="395"/>
      <c r="BJ107" s="51">
        <f t="shared" si="111"/>
        <v>0</v>
      </c>
      <c r="BK107" s="491">
        <f t="shared" si="112"/>
        <v>223.1</v>
      </c>
      <c r="BL107" s="395"/>
      <c r="BM107" s="217">
        <f t="shared" si="113"/>
        <v>0</v>
      </c>
      <c r="BN107" s="491">
        <f t="shared" si="114"/>
        <v>232.79999999999998</v>
      </c>
      <c r="BO107" s="392">
        <f t="shared" si="115"/>
        <v>0</v>
      </c>
      <c r="BP107" s="217">
        <f t="shared" si="116"/>
        <v>0</v>
      </c>
      <c r="BQ107" s="51">
        <f t="shared" si="117"/>
        <v>0</v>
      </c>
      <c r="BR107" s="77">
        <v>2051</v>
      </c>
      <c r="JY107" s="3"/>
      <c r="JZ107" s="3"/>
      <c r="KA107" s="3"/>
      <c r="KB107" s="3"/>
      <c r="KC107" s="3"/>
      <c r="KD107" s="3"/>
      <c r="KE107" s="3"/>
      <c r="KF107" s="3"/>
      <c r="KG107" s="3"/>
    </row>
    <row r="108" spans="1:293" ht="13" customHeight="1" x14ac:dyDescent="0.15">
      <c r="A108" s="51" t="str">
        <f t="shared" si="118"/>
        <v>SQ62052</v>
      </c>
      <c r="B108" s="270" t="s">
        <v>680</v>
      </c>
      <c r="C108" s="270" t="s">
        <v>610</v>
      </c>
      <c r="D108" s="270" t="s">
        <v>1259</v>
      </c>
      <c r="E108" s="397"/>
      <c r="F108" s="571" t="s">
        <v>1044</v>
      </c>
      <c r="G108" s="570" t="s">
        <v>95</v>
      </c>
      <c r="H108" s="573" t="s">
        <v>70</v>
      </c>
      <c r="I108" s="579" t="s">
        <v>1073</v>
      </c>
      <c r="J108" s="590" t="s">
        <v>1064</v>
      </c>
      <c r="K108" s="590" t="s">
        <v>1053</v>
      </c>
      <c r="L108" s="589" t="s">
        <v>1068</v>
      </c>
      <c r="M108" s="584">
        <v>1.1338999999999999</v>
      </c>
      <c r="N108" s="51">
        <v>1</v>
      </c>
      <c r="O108" s="217"/>
      <c r="P108" s="217"/>
      <c r="Q108" s="56"/>
      <c r="R108" s="135"/>
      <c r="S108" s="58"/>
      <c r="T108" s="59"/>
      <c r="U108" s="136"/>
      <c r="V108" s="61"/>
      <c r="W108" s="496"/>
      <c r="X108" s="63"/>
      <c r="Y108" s="64"/>
      <c r="Z108" s="65"/>
      <c r="AA108" s="534"/>
      <c r="AB108" s="536"/>
      <c r="AC108" s="304"/>
      <c r="AD108" s="220">
        <f t="shared" si="101"/>
        <v>0</v>
      </c>
      <c r="AE108" s="68">
        <f t="shared" si="119"/>
        <v>0</v>
      </c>
      <c r="AF108" s="69"/>
      <c r="AG108" s="69"/>
      <c r="AH108" s="70"/>
      <c r="AI108" s="159"/>
      <c r="AJ108" s="159"/>
      <c r="AK108" s="159"/>
      <c r="AL108" s="495"/>
      <c r="AM108" s="489"/>
      <c r="AN108" s="69">
        <v>204</v>
      </c>
      <c r="AO108" s="70"/>
      <c r="AP108" s="70"/>
      <c r="AQ108" s="601"/>
      <c r="AR108" s="69">
        <v>164</v>
      </c>
      <c r="AS108" s="69"/>
      <c r="AT108" s="493"/>
      <c r="AU108" s="494"/>
      <c r="AV108" s="490">
        <f t="shared" si="105"/>
        <v>164</v>
      </c>
      <c r="AW108" s="490">
        <f t="shared" si="106"/>
        <v>164</v>
      </c>
      <c r="AX108" s="71"/>
      <c r="AY108" s="72"/>
      <c r="AZ108" s="512"/>
      <c r="BA108" s="535"/>
      <c r="BB108" s="286"/>
      <c r="BC108" s="52">
        <f t="shared" si="107"/>
        <v>0</v>
      </c>
      <c r="BD108" s="51">
        <f t="shared" si="108"/>
        <v>0</v>
      </c>
      <c r="BE108" s="491">
        <f t="shared" si="109"/>
        <v>164</v>
      </c>
      <c r="BF108" s="395"/>
      <c r="BG108" s="217">
        <f t="shared" si="102"/>
        <v>0</v>
      </c>
      <c r="BH108" s="491">
        <f t="shared" si="110"/>
        <v>180.4</v>
      </c>
      <c r="BI108" s="395"/>
      <c r="BJ108" s="51">
        <f t="shared" si="111"/>
        <v>0</v>
      </c>
      <c r="BK108" s="491">
        <f t="shared" si="112"/>
        <v>188.6</v>
      </c>
      <c r="BL108" s="395"/>
      <c r="BM108" s="217">
        <f t="shared" si="113"/>
        <v>0</v>
      </c>
      <c r="BN108" s="491">
        <f t="shared" si="114"/>
        <v>196.79999999999998</v>
      </c>
      <c r="BO108" s="392">
        <f t="shared" si="115"/>
        <v>0</v>
      </c>
      <c r="BP108" s="217">
        <f t="shared" si="116"/>
        <v>0</v>
      </c>
      <c r="BQ108" s="51">
        <f t="shared" si="117"/>
        <v>0</v>
      </c>
      <c r="BR108" s="77">
        <v>2052</v>
      </c>
      <c r="JY108" s="3"/>
      <c r="JZ108" s="3"/>
      <c r="KA108" s="3"/>
      <c r="KB108" s="3"/>
      <c r="KC108" s="3"/>
      <c r="KD108" s="3"/>
      <c r="KE108" s="3"/>
      <c r="KF108" s="3"/>
      <c r="KG108" s="3"/>
    </row>
    <row r="109" spans="1:293" ht="13" customHeight="1" x14ac:dyDescent="0.15">
      <c r="A109" s="51" t="str">
        <f t="shared" si="118"/>
        <v>SQ61847</v>
      </c>
      <c r="B109" s="270" t="s">
        <v>680</v>
      </c>
      <c r="C109" s="270" t="s">
        <v>611</v>
      </c>
      <c r="D109" s="270" t="s">
        <v>1259</v>
      </c>
      <c r="E109" s="397"/>
      <c r="F109" s="571" t="s">
        <v>321</v>
      </c>
      <c r="G109" s="570" t="s">
        <v>83</v>
      </c>
      <c r="H109" s="573" t="s">
        <v>70</v>
      </c>
      <c r="I109" s="579" t="s">
        <v>1073</v>
      </c>
      <c r="J109" s="590" t="s">
        <v>1064</v>
      </c>
      <c r="K109" s="590" t="s">
        <v>1053</v>
      </c>
      <c r="L109" s="589" t="s">
        <v>1068</v>
      </c>
      <c r="M109" s="584">
        <v>2.15456</v>
      </c>
      <c r="N109" s="51">
        <v>3</v>
      </c>
      <c r="O109" s="217"/>
      <c r="P109" s="217"/>
      <c r="Q109" s="56"/>
      <c r="R109" s="135"/>
      <c r="S109" s="58"/>
      <c r="T109" s="59"/>
      <c r="U109" s="136"/>
      <c r="V109" s="61"/>
      <c r="W109" s="496"/>
      <c r="X109" s="63"/>
      <c r="Y109" s="64"/>
      <c r="Z109" s="65"/>
      <c r="AA109" s="534"/>
      <c r="AB109" s="536"/>
      <c r="AC109" s="304"/>
      <c r="AD109" s="220">
        <f t="shared" si="101"/>
        <v>0</v>
      </c>
      <c r="AE109" s="68">
        <f t="shared" si="119"/>
        <v>0</v>
      </c>
      <c r="AF109" s="69"/>
      <c r="AG109" s="69"/>
      <c r="AH109" s="70"/>
      <c r="AI109" s="159"/>
      <c r="AJ109" s="159"/>
      <c r="AK109" s="159"/>
      <c r="AL109" s="495"/>
      <c r="AM109" s="489"/>
      <c r="AN109" s="69">
        <v>224</v>
      </c>
      <c r="AO109" s="70"/>
      <c r="AP109" s="70"/>
      <c r="AQ109" s="601"/>
      <c r="AR109" s="69">
        <v>184</v>
      </c>
      <c r="AS109" s="69"/>
      <c r="AT109" s="493"/>
      <c r="AU109" s="494"/>
      <c r="AV109" s="490">
        <f t="shared" si="105"/>
        <v>184</v>
      </c>
      <c r="AW109" s="490">
        <f t="shared" si="106"/>
        <v>184</v>
      </c>
      <c r="AX109" s="71"/>
      <c r="AY109" s="72"/>
      <c r="AZ109" s="512"/>
      <c r="BA109" s="535"/>
      <c r="BB109" s="286"/>
      <c r="BC109" s="52">
        <f t="shared" si="107"/>
        <v>0</v>
      </c>
      <c r="BD109" s="51">
        <f t="shared" si="108"/>
        <v>0</v>
      </c>
      <c r="BE109" s="491">
        <f t="shared" si="109"/>
        <v>184</v>
      </c>
      <c r="BF109" s="395"/>
      <c r="BG109" s="217">
        <f t="shared" si="102"/>
        <v>0</v>
      </c>
      <c r="BH109" s="491">
        <f t="shared" si="110"/>
        <v>202.4</v>
      </c>
      <c r="BI109" s="395"/>
      <c r="BJ109" s="51">
        <f t="shared" si="111"/>
        <v>0</v>
      </c>
      <c r="BK109" s="491">
        <f t="shared" si="112"/>
        <v>211.6</v>
      </c>
      <c r="BL109" s="395"/>
      <c r="BM109" s="217">
        <f t="shared" si="113"/>
        <v>0</v>
      </c>
      <c r="BN109" s="491">
        <f t="shared" si="114"/>
        <v>220.79999999999998</v>
      </c>
      <c r="BO109" s="392">
        <f t="shared" si="115"/>
        <v>0</v>
      </c>
      <c r="BP109" s="217">
        <f t="shared" si="116"/>
        <v>0</v>
      </c>
      <c r="BQ109" s="51">
        <f t="shared" si="117"/>
        <v>0</v>
      </c>
      <c r="BR109" s="77">
        <v>1847</v>
      </c>
      <c r="JY109" s="3"/>
      <c r="JZ109" s="3"/>
      <c r="KA109" s="3"/>
      <c r="KB109" s="3"/>
      <c r="KC109" s="3"/>
      <c r="KD109" s="3"/>
      <c r="KE109" s="3"/>
      <c r="KF109" s="3"/>
      <c r="KG109" s="3"/>
    </row>
    <row r="110" spans="1:293" ht="13" customHeight="1" x14ac:dyDescent="0.15">
      <c r="A110" s="51" t="str">
        <f t="shared" si="118"/>
        <v>SQ61848</v>
      </c>
      <c r="B110" s="270" t="s">
        <v>680</v>
      </c>
      <c r="C110" s="270" t="s">
        <v>612</v>
      </c>
      <c r="D110" s="270" t="s">
        <v>1259</v>
      </c>
      <c r="E110" s="397"/>
      <c r="F110" s="571" t="s">
        <v>321</v>
      </c>
      <c r="G110" s="570" t="s">
        <v>83</v>
      </c>
      <c r="H110" s="573" t="s">
        <v>70</v>
      </c>
      <c r="I110" s="579" t="s">
        <v>1073</v>
      </c>
      <c r="J110" s="590" t="s">
        <v>1064</v>
      </c>
      <c r="K110" s="590" t="s">
        <v>1053</v>
      </c>
      <c r="L110" s="589" t="s">
        <v>1068</v>
      </c>
      <c r="M110" s="584">
        <v>2.5174400000000001</v>
      </c>
      <c r="N110" s="51">
        <v>3</v>
      </c>
      <c r="O110" s="217"/>
      <c r="P110" s="217"/>
      <c r="Q110" s="56"/>
      <c r="R110" s="135"/>
      <c r="S110" s="58"/>
      <c r="T110" s="59"/>
      <c r="U110" s="136"/>
      <c r="V110" s="61"/>
      <c r="W110" s="496"/>
      <c r="X110" s="63"/>
      <c r="Y110" s="64"/>
      <c r="Z110" s="65"/>
      <c r="AA110" s="534"/>
      <c r="AB110" s="536"/>
      <c r="AC110" s="304"/>
      <c r="AD110" s="220">
        <f t="shared" si="101"/>
        <v>0</v>
      </c>
      <c r="AE110" s="68">
        <f t="shared" si="119"/>
        <v>0</v>
      </c>
      <c r="AF110" s="69"/>
      <c r="AG110" s="69"/>
      <c r="AH110" s="70"/>
      <c r="AI110" s="159"/>
      <c r="AJ110" s="159"/>
      <c r="AK110" s="159"/>
      <c r="AL110" s="495"/>
      <c r="AM110" s="489"/>
      <c r="AN110" s="69">
        <v>299</v>
      </c>
      <c r="AO110" s="70"/>
      <c r="AP110" s="70"/>
      <c r="AQ110" s="601"/>
      <c r="AR110" s="69">
        <v>244</v>
      </c>
      <c r="AS110" s="69"/>
      <c r="AT110" s="493"/>
      <c r="AU110" s="494"/>
      <c r="AV110" s="490">
        <f t="shared" si="105"/>
        <v>244</v>
      </c>
      <c r="AW110" s="490">
        <f t="shared" si="106"/>
        <v>244</v>
      </c>
      <c r="AX110" s="71"/>
      <c r="AY110" s="72"/>
      <c r="AZ110" s="512"/>
      <c r="BA110" s="535"/>
      <c r="BB110" s="286"/>
      <c r="BC110" s="52">
        <f t="shared" si="107"/>
        <v>0</v>
      </c>
      <c r="BD110" s="51">
        <f t="shared" si="108"/>
        <v>0</v>
      </c>
      <c r="BE110" s="491">
        <f t="shared" si="109"/>
        <v>244</v>
      </c>
      <c r="BF110" s="395"/>
      <c r="BG110" s="217">
        <f t="shared" si="102"/>
        <v>0</v>
      </c>
      <c r="BH110" s="491">
        <f t="shared" si="110"/>
        <v>268.40000000000003</v>
      </c>
      <c r="BI110" s="395"/>
      <c r="BJ110" s="51">
        <f t="shared" si="111"/>
        <v>0</v>
      </c>
      <c r="BK110" s="491">
        <f t="shared" si="112"/>
        <v>280.59999999999997</v>
      </c>
      <c r="BL110" s="395"/>
      <c r="BM110" s="217">
        <f t="shared" si="113"/>
        <v>0</v>
      </c>
      <c r="BN110" s="491">
        <f t="shared" si="114"/>
        <v>292.8</v>
      </c>
      <c r="BO110" s="392">
        <f t="shared" si="115"/>
        <v>0</v>
      </c>
      <c r="BP110" s="217">
        <f t="shared" si="116"/>
        <v>0</v>
      </c>
      <c r="BQ110" s="51">
        <f t="shared" si="117"/>
        <v>0</v>
      </c>
      <c r="BR110" s="77">
        <v>1848</v>
      </c>
      <c r="JY110" s="3"/>
      <c r="JZ110" s="3"/>
      <c r="KA110" s="3"/>
      <c r="KB110" s="3"/>
      <c r="KC110" s="3"/>
      <c r="KD110" s="3"/>
      <c r="KE110" s="3"/>
      <c r="KF110" s="3"/>
      <c r="KG110" s="3"/>
    </row>
    <row r="111" spans="1:293" ht="13" customHeight="1" x14ac:dyDescent="0.15">
      <c r="A111" s="51" t="str">
        <f t="shared" si="118"/>
        <v>SQ61735</v>
      </c>
      <c r="B111" s="270" t="s">
        <v>680</v>
      </c>
      <c r="C111" s="270" t="s">
        <v>613</v>
      </c>
      <c r="D111" s="270" t="s">
        <v>1259</v>
      </c>
      <c r="E111" s="397"/>
      <c r="F111" s="571" t="s">
        <v>54</v>
      </c>
      <c r="G111" s="570" t="s">
        <v>83</v>
      </c>
      <c r="H111" s="573" t="s">
        <v>70</v>
      </c>
      <c r="I111" s="579" t="s">
        <v>1073</v>
      </c>
      <c r="J111" s="590" t="s">
        <v>1064</v>
      </c>
      <c r="K111" s="590" t="s">
        <v>1053</v>
      </c>
      <c r="L111" s="589" t="s">
        <v>1068</v>
      </c>
      <c r="M111" s="584">
        <v>2.2452800000000002</v>
      </c>
      <c r="N111" s="51">
        <v>2</v>
      </c>
      <c r="O111" s="217"/>
      <c r="P111" s="217"/>
      <c r="Q111" s="56"/>
      <c r="R111" s="135"/>
      <c r="S111" s="58"/>
      <c r="T111" s="59"/>
      <c r="U111" s="136"/>
      <c r="V111" s="61"/>
      <c r="W111" s="496"/>
      <c r="X111" s="63"/>
      <c r="Y111" s="64"/>
      <c r="Z111" s="65"/>
      <c r="AA111" s="534"/>
      <c r="AB111" s="536"/>
      <c r="AC111" s="304"/>
      <c r="AD111" s="220">
        <f t="shared" si="101"/>
        <v>0</v>
      </c>
      <c r="AE111" s="68">
        <f t="shared" si="119"/>
        <v>0</v>
      </c>
      <c r="AF111" s="69"/>
      <c r="AG111" s="69"/>
      <c r="AH111" s="70"/>
      <c r="AI111" s="159"/>
      <c r="AJ111" s="159"/>
      <c r="AK111" s="159"/>
      <c r="AL111" s="495"/>
      <c r="AM111" s="489"/>
      <c r="AN111" s="69">
        <v>269</v>
      </c>
      <c r="AO111" s="70"/>
      <c r="AP111" s="70"/>
      <c r="AQ111" s="601"/>
      <c r="AR111" s="69">
        <v>219</v>
      </c>
      <c r="AS111" s="69"/>
      <c r="AT111" s="493"/>
      <c r="AU111" s="494"/>
      <c r="AV111" s="490">
        <f t="shared" si="105"/>
        <v>219</v>
      </c>
      <c r="AW111" s="490">
        <f t="shared" si="106"/>
        <v>219</v>
      </c>
      <c r="AX111" s="71"/>
      <c r="AY111" s="72"/>
      <c r="AZ111" s="512"/>
      <c r="BA111" s="535"/>
      <c r="BB111" s="286"/>
      <c r="BC111" s="52">
        <f t="shared" si="107"/>
        <v>0</v>
      </c>
      <c r="BD111" s="51">
        <f t="shared" si="108"/>
        <v>0</v>
      </c>
      <c r="BE111" s="491">
        <f t="shared" si="109"/>
        <v>219</v>
      </c>
      <c r="BF111" s="395"/>
      <c r="BG111" s="217">
        <f t="shared" si="102"/>
        <v>0</v>
      </c>
      <c r="BH111" s="491">
        <f t="shared" si="110"/>
        <v>240.9</v>
      </c>
      <c r="BI111" s="395"/>
      <c r="BJ111" s="51">
        <f t="shared" si="111"/>
        <v>0</v>
      </c>
      <c r="BK111" s="491">
        <f t="shared" si="112"/>
        <v>251.85</v>
      </c>
      <c r="BL111" s="395"/>
      <c r="BM111" s="217">
        <f t="shared" si="113"/>
        <v>0</v>
      </c>
      <c r="BN111" s="491">
        <f t="shared" si="114"/>
        <v>262.8</v>
      </c>
      <c r="BO111" s="392">
        <f t="shared" si="115"/>
        <v>0</v>
      </c>
      <c r="BP111" s="217">
        <f t="shared" si="116"/>
        <v>0</v>
      </c>
      <c r="BQ111" s="51">
        <f t="shared" si="117"/>
        <v>0</v>
      </c>
      <c r="BR111" s="77">
        <v>1735</v>
      </c>
      <c r="JY111" s="3"/>
      <c r="JZ111" s="3"/>
      <c r="KA111" s="3"/>
      <c r="KB111" s="3"/>
      <c r="KC111" s="3"/>
      <c r="KD111" s="3"/>
      <c r="KE111" s="3"/>
      <c r="KF111" s="3"/>
      <c r="KG111" s="3"/>
    </row>
    <row r="112" spans="1:293" ht="13" customHeight="1" x14ac:dyDescent="0.15">
      <c r="A112" s="51" t="str">
        <f t="shared" si="118"/>
        <v>SQ61738</v>
      </c>
      <c r="B112" s="270" t="s">
        <v>680</v>
      </c>
      <c r="C112" s="270" t="s">
        <v>614</v>
      </c>
      <c r="D112" s="270" t="s">
        <v>1259</v>
      </c>
      <c r="E112" s="397"/>
      <c r="F112" s="571" t="s">
        <v>54</v>
      </c>
      <c r="G112" s="570" t="s">
        <v>72</v>
      </c>
      <c r="H112" s="574" t="s">
        <v>1077</v>
      </c>
      <c r="I112" s="579" t="s">
        <v>1073</v>
      </c>
      <c r="J112" s="590" t="s">
        <v>1064</v>
      </c>
      <c r="K112" s="590" t="s">
        <v>1053</v>
      </c>
      <c r="L112" s="589" t="s">
        <v>1068</v>
      </c>
      <c r="M112" s="584">
        <v>1.63293</v>
      </c>
      <c r="N112" s="51">
        <v>4</v>
      </c>
      <c r="O112" s="217"/>
      <c r="P112" s="217"/>
      <c r="Q112" s="56"/>
      <c r="R112" s="135"/>
      <c r="S112" s="58"/>
      <c r="T112" s="59"/>
      <c r="U112" s="136"/>
      <c r="V112" s="61"/>
      <c r="W112" s="496"/>
      <c r="X112" s="63"/>
      <c r="Y112" s="64"/>
      <c r="Z112" s="65"/>
      <c r="AA112" s="534"/>
      <c r="AB112" s="536"/>
      <c r="AC112" s="304"/>
      <c r="AD112" s="220">
        <f t="shared" si="101"/>
        <v>0</v>
      </c>
      <c r="AE112" s="68">
        <f t="shared" si="119"/>
        <v>0</v>
      </c>
      <c r="AF112" s="69"/>
      <c r="AG112" s="69"/>
      <c r="AH112" s="70"/>
      <c r="AI112" s="159"/>
      <c r="AJ112" s="159"/>
      <c r="AK112" s="159"/>
      <c r="AL112" s="495"/>
      <c r="AM112" s="489"/>
      <c r="AN112" s="69">
        <v>244</v>
      </c>
      <c r="AO112" s="70"/>
      <c r="AP112" s="70"/>
      <c r="AQ112" s="601"/>
      <c r="AR112" s="69">
        <v>199</v>
      </c>
      <c r="AS112" s="69"/>
      <c r="AT112" s="493"/>
      <c r="AU112" s="494"/>
      <c r="AV112" s="490">
        <f t="shared" si="105"/>
        <v>199</v>
      </c>
      <c r="AW112" s="490">
        <f t="shared" si="106"/>
        <v>199</v>
      </c>
      <c r="AX112" s="71"/>
      <c r="AY112" s="72"/>
      <c r="AZ112" s="512"/>
      <c r="BA112" s="535"/>
      <c r="BB112" s="286"/>
      <c r="BC112" s="52">
        <f t="shared" si="107"/>
        <v>0</v>
      </c>
      <c r="BD112" s="51">
        <f t="shared" si="108"/>
        <v>0</v>
      </c>
      <c r="BE112" s="491">
        <f t="shared" si="109"/>
        <v>199</v>
      </c>
      <c r="BF112" s="395"/>
      <c r="BG112" s="217">
        <f t="shared" si="102"/>
        <v>0</v>
      </c>
      <c r="BH112" s="491">
        <f t="shared" si="110"/>
        <v>218.9</v>
      </c>
      <c r="BI112" s="395"/>
      <c r="BJ112" s="51">
        <f t="shared" si="111"/>
        <v>0</v>
      </c>
      <c r="BK112" s="491">
        <f t="shared" si="112"/>
        <v>228.85</v>
      </c>
      <c r="BL112" s="395"/>
      <c r="BM112" s="217">
        <f t="shared" si="113"/>
        <v>0</v>
      </c>
      <c r="BN112" s="491">
        <f t="shared" si="114"/>
        <v>238.79999999999998</v>
      </c>
      <c r="BO112" s="392">
        <f t="shared" si="115"/>
        <v>0</v>
      </c>
      <c r="BP112" s="217">
        <f t="shared" si="116"/>
        <v>0</v>
      </c>
      <c r="BQ112" s="51">
        <f t="shared" si="117"/>
        <v>0</v>
      </c>
      <c r="BR112" s="77">
        <v>1738</v>
      </c>
      <c r="JY112" s="3"/>
      <c r="JZ112" s="3"/>
      <c r="KA112" s="3"/>
      <c r="KB112" s="3"/>
      <c r="KC112" s="3"/>
      <c r="KD112" s="3"/>
      <c r="KE112" s="3"/>
      <c r="KF112" s="3"/>
      <c r="KG112" s="3"/>
    </row>
    <row r="113" spans="1:293" ht="13" customHeight="1" x14ac:dyDescent="0.15">
      <c r="A113" s="51" t="str">
        <f>"SQ6"&amp;REPT(0,4-LEN(BR113))&amp;BR113</f>
        <v>SQ61750</v>
      </c>
      <c r="B113" s="270" t="s">
        <v>680</v>
      </c>
      <c r="C113" s="270" t="s">
        <v>615</v>
      </c>
      <c r="D113" s="270" t="s">
        <v>1259</v>
      </c>
      <c r="E113" s="397"/>
      <c r="F113" s="571" t="s">
        <v>54</v>
      </c>
      <c r="G113" s="570" t="s">
        <v>72</v>
      </c>
      <c r="H113" s="573" t="s">
        <v>70</v>
      </c>
      <c r="I113" s="579" t="s">
        <v>1073</v>
      </c>
      <c r="J113" s="590" t="s">
        <v>1064</v>
      </c>
      <c r="K113" s="590" t="s">
        <v>1053</v>
      </c>
      <c r="L113" s="589" t="s">
        <v>1068</v>
      </c>
      <c r="M113" s="584">
        <v>1.7463299999999999</v>
      </c>
      <c r="N113" s="51">
        <v>3</v>
      </c>
      <c r="O113" s="217"/>
      <c r="P113" s="217"/>
      <c r="Q113" s="56"/>
      <c r="R113" s="135"/>
      <c r="S113" s="58"/>
      <c r="T113" s="59"/>
      <c r="U113" s="136"/>
      <c r="V113" s="61"/>
      <c r="W113" s="496"/>
      <c r="X113" s="63"/>
      <c r="Y113" s="64"/>
      <c r="Z113" s="65"/>
      <c r="AA113" s="534"/>
      <c r="AB113" s="536"/>
      <c r="AC113" s="304"/>
      <c r="AD113" s="220">
        <f t="shared" si="101"/>
        <v>0</v>
      </c>
      <c r="AE113" s="68">
        <f>N113*AD113</f>
        <v>0</v>
      </c>
      <c r="AF113" s="69"/>
      <c r="AG113" s="69"/>
      <c r="AH113" s="70"/>
      <c r="AI113" s="159"/>
      <c r="AJ113" s="159"/>
      <c r="AK113" s="159"/>
      <c r="AL113" s="495"/>
      <c r="AM113" s="489"/>
      <c r="AN113" s="69">
        <v>234</v>
      </c>
      <c r="AO113" s="70"/>
      <c r="AP113" s="70"/>
      <c r="AQ113" s="601"/>
      <c r="AR113" s="69">
        <v>189</v>
      </c>
      <c r="AS113" s="69"/>
      <c r="AT113" s="493"/>
      <c r="AU113" s="494"/>
      <c r="AV113" s="490">
        <f t="shared" si="105"/>
        <v>189</v>
      </c>
      <c r="AW113" s="490">
        <f t="shared" si="106"/>
        <v>189</v>
      </c>
      <c r="AX113" s="71"/>
      <c r="AY113" s="72"/>
      <c r="AZ113" s="512"/>
      <c r="BA113" s="535"/>
      <c r="BB113" s="286"/>
      <c r="BC113" s="52">
        <f t="shared" si="107"/>
        <v>0</v>
      </c>
      <c r="BD113" s="51">
        <f t="shared" si="108"/>
        <v>0</v>
      </c>
      <c r="BE113" s="491">
        <f t="shared" si="109"/>
        <v>189</v>
      </c>
      <c r="BF113" s="395"/>
      <c r="BG113" s="217">
        <f t="shared" si="102"/>
        <v>0</v>
      </c>
      <c r="BH113" s="491">
        <f t="shared" si="110"/>
        <v>207.9</v>
      </c>
      <c r="BI113" s="395"/>
      <c r="BJ113" s="51">
        <f t="shared" si="111"/>
        <v>0</v>
      </c>
      <c r="BK113" s="491">
        <f t="shared" si="112"/>
        <v>217.35</v>
      </c>
      <c r="BL113" s="395"/>
      <c r="BM113" s="217">
        <f t="shared" si="113"/>
        <v>0</v>
      </c>
      <c r="BN113" s="491">
        <f t="shared" si="114"/>
        <v>226.79999999999998</v>
      </c>
      <c r="BO113" s="392">
        <f t="shared" si="115"/>
        <v>0</v>
      </c>
      <c r="BP113" s="217">
        <f t="shared" si="116"/>
        <v>0</v>
      </c>
      <c r="BQ113" s="51">
        <f t="shared" si="117"/>
        <v>0</v>
      </c>
      <c r="BR113" s="77">
        <v>1750</v>
      </c>
      <c r="JY113" s="3"/>
      <c r="JZ113" s="3"/>
      <c r="KA113" s="3"/>
      <c r="KB113" s="3"/>
      <c r="KC113" s="3"/>
      <c r="KD113" s="3"/>
      <c r="KE113" s="3"/>
      <c r="KF113" s="3"/>
      <c r="KG113" s="3"/>
    </row>
    <row r="114" spans="1:293" ht="13" customHeight="1" x14ac:dyDescent="0.15">
      <c r="A114" s="51" t="str">
        <f t="shared" si="118"/>
        <v>SQ61739</v>
      </c>
      <c r="B114" s="270" t="s">
        <v>680</v>
      </c>
      <c r="C114" s="270" t="s">
        <v>616</v>
      </c>
      <c r="D114" s="270" t="s">
        <v>1259</v>
      </c>
      <c r="E114" s="397"/>
      <c r="F114" s="571" t="s">
        <v>1037</v>
      </c>
      <c r="G114" s="570" t="s">
        <v>72</v>
      </c>
      <c r="H114" s="573" t="s">
        <v>70</v>
      </c>
      <c r="I114" s="579" t="s">
        <v>1073</v>
      </c>
      <c r="J114" s="590" t="s">
        <v>1064</v>
      </c>
      <c r="K114" s="590" t="s">
        <v>1053</v>
      </c>
      <c r="L114" s="589" t="s">
        <v>1068</v>
      </c>
      <c r="M114" s="584">
        <v>1.31542</v>
      </c>
      <c r="N114" s="51">
        <v>10</v>
      </c>
      <c r="O114" s="217"/>
      <c r="P114" s="217"/>
      <c r="Q114" s="56"/>
      <c r="R114" s="135"/>
      <c r="S114" s="58"/>
      <c r="T114" s="59"/>
      <c r="U114" s="136"/>
      <c r="V114" s="61"/>
      <c r="W114" s="496"/>
      <c r="X114" s="63"/>
      <c r="Y114" s="64"/>
      <c r="Z114" s="65"/>
      <c r="AA114" s="534"/>
      <c r="AB114" s="536"/>
      <c r="AC114" s="304"/>
      <c r="AD114" s="220">
        <f t="shared" si="101"/>
        <v>0</v>
      </c>
      <c r="AE114" s="68">
        <f t="shared" si="119"/>
        <v>0</v>
      </c>
      <c r="AF114" s="69"/>
      <c r="AG114" s="69"/>
      <c r="AH114" s="70"/>
      <c r="AI114" s="159"/>
      <c r="AJ114" s="159"/>
      <c r="AK114" s="159"/>
      <c r="AL114" s="495"/>
      <c r="AM114" s="489"/>
      <c r="AN114" s="69">
        <v>194</v>
      </c>
      <c r="AO114" s="70"/>
      <c r="AP114" s="70"/>
      <c r="AQ114" s="601"/>
      <c r="AR114" s="69">
        <v>159</v>
      </c>
      <c r="AS114" s="69"/>
      <c r="AT114" s="493"/>
      <c r="AU114" s="494"/>
      <c r="AV114" s="490">
        <f t="shared" si="105"/>
        <v>159</v>
      </c>
      <c r="AW114" s="490">
        <f t="shared" si="106"/>
        <v>159</v>
      </c>
      <c r="AX114" s="71"/>
      <c r="AY114" s="72"/>
      <c r="AZ114" s="512"/>
      <c r="BA114" s="535"/>
      <c r="BB114" s="286"/>
      <c r="BC114" s="52">
        <f t="shared" si="107"/>
        <v>0</v>
      </c>
      <c r="BD114" s="51">
        <f t="shared" si="108"/>
        <v>0</v>
      </c>
      <c r="BE114" s="491">
        <f t="shared" si="109"/>
        <v>159</v>
      </c>
      <c r="BF114" s="395"/>
      <c r="BG114" s="217">
        <f t="shared" si="102"/>
        <v>0</v>
      </c>
      <c r="BH114" s="491">
        <f t="shared" si="110"/>
        <v>174.9</v>
      </c>
      <c r="BI114" s="395"/>
      <c r="BJ114" s="51">
        <f t="shared" si="111"/>
        <v>0</v>
      </c>
      <c r="BK114" s="491">
        <f t="shared" si="112"/>
        <v>182.85</v>
      </c>
      <c r="BL114" s="395"/>
      <c r="BM114" s="217">
        <f t="shared" si="113"/>
        <v>0</v>
      </c>
      <c r="BN114" s="491">
        <f t="shared" si="114"/>
        <v>190.79999999999998</v>
      </c>
      <c r="BO114" s="392">
        <f t="shared" si="115"/>
        <v>0</v>
      </c>
      <c r="BP114" s="217">
        <f t="shared" si="116"/>
        <v>0</v>
      </c>
      <c r="BQ114" s="51">
        <f t="shared" si="117"/>
        <v>0</v>
      </c>
      <c r="BR114" s="77">
        <v>1739</v>
      </c>
      <c r="JY114" s="3"/>
      <c r="JZ114" s="3"/>
      <c r="KA114" s="3"/>
      <c r="KB114" s="3"/>
      <c r="KC114" s="3"/>
      <c r="KD114" s="3"/>
      <c r="KE114" s="3"/>
      <c r="KF114" s="3"/>
      <c r="KG114" s="3"/>
    </row>
    <row r="115" spans="1:293" ht="13" customHeight="1" x14ac:dyDescent="0.15">
      <c r="A115" s="51" t="str">
        <f t="shared" si="118"/>
        <v>SQ61740</v>
      </c>
      <c r="B115" s="270" t="s">
        <v>680</v>
      </c>
      <c r="C115" s="270" t="s">
        <v>617</v>
      </c>
      <c r="D115" s="270" t="s">
        <v>1259</v>
      </c>
      <c r="E115" s="397"/>
      <c r="F115" s="571" t="s">
        <v>54</v>
      </c>
      <c r="G115" s="570" t="s">
        <v>72</v>
      </c>
      <c r="H115" s="573" t="s">
        <v>70</v>
      </c>
      <c r="I115" s="579" t="s">
        <v>1073</v>
      </c>
      <c r="J115" s="590" t="s">
        <v>1064</v>
      </c>
      <c r="K115" s="590" t="s">
        <v>1053</v>
      </c>
      <c r="L115" s="589" t="s">
        <v>1068</v>
      </c>
      <c r="M115" s="584">
        <v>1.0886199999999999</v>
      </c>
      <c r="N115" s="51">
        <v>5</v>
      </c>
      <c r="O115" s="217"/>
      <c r="P115" s="217"/>
      <c r="Q115" s="56"/>
      <c r="R115" s="135"/>
      <c r="S115" s="58"/>
      <c r="T115" s="59"/>
      <c r="U115" s="136"/>
      <c r="V115" s="61"/>
      <c r="W115" s="496"/>
      <c r="X115" s="63"/>
      <c r="Y115" s="64"/>
      <c r="Z115" s="65"/>
      <c r="AA115" s="534"/>
      <c r="AB115" s="536"/>
      <c r="AC115" s="304"/>
      <c r="AD115" s="220">
        <f t="shared" si="101"/>
        <v>0</v>
      </c>
      <c r="AE115" s="68">
        <f t="shared" si="119"/>
        <v>0</v>
      </c>
      <c r="AF115" s="69"/>
      <c r="AG115" s="69"/>
      <c r="AH115" s="70"/>
      <c r="AI115" s="159"/>
      <c r="AJ115" s="159"/>
      <c r="AK115" s="159"/>
      <c r="AL115" s="495"/>
      <c r="AM115" s="489"/>
      <c r="AN115" s="69">
        <v>154</v>
      </c>
      <c r="AO115" s="70"/>
      <c r="AP115" s="70"/>
      <c r="AQ115" s="601"/>
      <c r="AR115" s="69">
        <v>124</v>
      </c>
      <c r="AS115" s="69"/>
      <c r="AT115" s="493"/>
      <c r="AU115" s="494"/>
      <c r="AV115" s="490">
        <f t="shared" si="105"/>
        <v>124</v>
      </c>
      <c r="AW115" s="490">
        <f t="shared" si="106"/>
        <v>124</v>
      </c>
      <c r="AX115" s="71"/>
      <c r="AY115" s="72"/>
      <c r="AZ115" s="512"/>
      <c r="BA115" s="535"/>
      <c r="BB115" s="286"/>
      <c r="BC115" s="52">
        <f t="shared" si="107"/>
        <v>0</v>
      </c>
      <c r="BD115" s="51">
        <f t="shared" si="108"/>
        <v>0</v>
      </c>
      <c r="BE115" s="491">
        <f t="shared" si="109"/>
        <v>124</v>
      </c>
      <c r="BF115" s="395"/>
      <c r="BG115" s="217">
        <f t="shared" si="102"/>
        <v>0</v>
      </c>
      <c r="BH115" s="491">
        <f t="shared" si="110"/>
        <v>136.4</v>
      </c>
      <c r="BI115" s="395"/>
      <c r="BJ115" s="51">
        <f t="shared" si="111"/>
        <v>0</v>
      </c>
      <c r="BK115" s="491">
        <f t="shared" si="112"/>
        <v>142.6</v>
      </c>
      <c r="BL115" s="395"/>
      <c r="BM115" s="217">
        <f t="shared" si="113"/>
        <v>0</v>
      </c>
      <c r="BN115" s="491">
        <f t="shared" si="114"/>
        <v>148.79999999999998</v>
      </c>
      <c r="BO115" s="392">
        <f t="shared" si="115"/>
        <v>0</v>
      </c>
      <c r="BP115" s="217">
        <f t="shared" si="116"/>
        <v>0</v>
      </c>
      <c r="BQ115" s="51">
        <f t="shared" si="117"/>
        <v>0</v>
      </c>
      <c r="BR115" s="77">
        <v>1740</v>
      </c>
      <c r="JY115" s="3"/>
      <c r="JZ115" s="3"/>
      <c r="KA115" s="3"/>
      <c r="KB115" s="3"/>
      <c r="KC115" s="3"/>
      <c r="KD115" s="3"/>
      <c r="KE115" s="3"/>
      <c r="KF115" s="3"/>
      <c r="KG115" s="3"/>
    </row>
    <row r="116" spans="1:293" ht="13" customHeight="1" x14ac:dyDescent="0.15">
      <c r="A116" s="51" t="str">
        <f t="shared" si="118"/>
        <v>SQ61749</v>
      </c>
      <c r="B116" s="270" t="s">
        <v>680</v>
      </c>
      <c r="C116" s="270" t="s">
        <v>618</v>
      </c>
      <c r="D116" s="270" t="s">
        <v>1259</v>
      </c>
      <c r="E116" s="397"/>
      <c r="F116" s="571" t="s">
        <v>1045</v>
      </c>
      <c r="G116" s="571" t="s">
        <v>69</v>
      </c>
      <c r="H116" s="573" t="s">
        <v>75</v>
      </c>
      <c r="I116" s="579" t="s">
        <v>1073</v>
      </c>
      <c r="J116" s="590" t="s">
        <v>1064</v>
      </c>
      <c r="K116" s="590" t="s">
        <v>1053</v>
      </c>
      <c r="L116" s="589" t="s">
        <v>1068</v>
      </c>
      <c r="M116" s="584">
        <v>0.88449999999999995</v>
      </c>
      <c r="N116" s="51">
        <v>8</v>
      </c>
      <c r="O116" s="217"/>
      <c r="P116" s="217"/>
      <c r="Q116" s="56"/>
      <c r="R116" s="135"/>
      <c r="S116" s="58"/>
      <c r="T116" s="59"/>
      <c r="U116" s="136"/>
      <c r="V116" s="61"/>
      <c r="W116" s="496"/>
      <c r="X116" s="63"/>
      <c r="Y116" s="64"/>
      <c r="Z116" s="65"/>
      <c r="AA116" s="534"/>
      <c r="AB116" s="536"/>
      <c r="AC116" s="304"/>
      <c r="AD116" s="220">
        <f t="shared" si="101"/>
        <v>0</v>
      </c>
      <c r="AE116" s="68">
        <f t="shared" si="119"/>
        <v>0</v>
      </c>
      <c r="AF116" s="69"/>
      <c r="AG116" s="69"/>
      <c r="AH116" s="70"/>
      <c r="AI116" s="159"/>
      <c r="AJ116" s="159"/>
      <c r="AK116" s="159"/>
      <c r="AL116" s="495"/>
      <c r="AM116" s="489"/>
      <c r="AN116" s="69">
        <v>159</v>
      </c>
      <c r="AO116" s="70"/>
      <c r="AP116" s="70"/>
      <c r="AQ116" s="601"/>
      <c r="AR116" s="69">
        <v>129</v>
      </c>
      <c r="AS116" s="69"/>
      <c r="AT116" s="493"/>
      <c r="AU116" s="494"/>
      <c r="AV116" s="490">
        <f t="shared" si="105"/>
        <v>129</v>
      </c>
      <c r="AW116" s="490">
        <f t="shared" si="106"/>
        <v>129</v>
      </c>
      <c r="AX116" s="71"/>
      <c r="AY116" s="72"/>
      <c r="AZ116" s="512"/>
      <c r="BA116" s="535"/>
      <c r="BB116" s="286"/>
      <c r="BC116" s="52">
        <f t="shared" si="107"/>
        <v>0</v>
      </c>
      <c r="BD116" s="51">
        <f t="shared" si="108"/>
        <v>0</v>
      </c>
      <c r="BE116" s="491">
        <f t="shared" si="109"/>
        <v>129</v>
      </c>
      <c r="BF116" s="395"/>
      <c r="BG116" s="217">
        <f t="shared" si="102"/>
        <v>0</v>
      </c>
      <c r="BH116" s="491">
        <f t="shared" si="110"/>
        <v>141.9</v>
      </c>
      <c r="BI116" s="395"/>
      <c r="BJ116" s="51">
        <f t="shared" si="111"/>
        <v>0</v>
      </c>
      <c r="BK116" s="491">
        <f t="shared" si="112"/>
        <v>148.35</v>
      </c>
      <c r="BL116" s="395"/>
      <c r="BM116" s="217">
        <f t="shared" si="113"/>
        <v>0</v>
      </c>
      <c r="BN116" s="491">
        <f t="shared" si="114"/>
        <v>154.79999999999998</v>
      </c>
      <c r="BO116" s="392">
        <f t="shared" si="115"/>
        <v>0</v>
      </c>
      <c r="BP116" s="217">
        <f t="shared" si="116"/>
        <v>0</v>
      </c>
      <c r="BQ116" s="51">
        <f t="shared" si="117"/>
        <v>0</v>
      </c>
      <c r="BR116" s="77">
        <v>1749</v>
      </c>
      <c r="JY116" s="3"/>
      <c r="JZ116" s="3"/>
      <c r="KA116" s="3"/>
      <c r="KB116" s="3"/>
      <c r="KC116" s="3"/>
      <c r="KD116" s="3"/>
      <c r="KE116" s="3"/>
      <c r="KF116" s="3"/>
      <c r="KG116" s="3"/>
    </row>
    <row r="117" spans="1:293" ht="13" customHeight="1" x14ac:dyDescent="0.15">
      <c r="A117" s="51" t="str">
        <f t="shared" si="118"/>
        <v>SQ62278</v>
      </c>
      <c r="B117" s="270" t="s">
        <v>680</v>
      </c>
      <c r="C117" s="270" t="s">
        <v>829</v>
      </c>
      <c r="D117" s="270" t="s">
        <v>1259</v>
      </c>
      <c r="E117" s="450"/>
      <c r="F117" s="571" t="s">
        <v>1045</v>
      </c>
      <c r="G117" s="571" t="s">
        <v>69</v>
      </c>
      <c r="H117" s="573" t="s">
        <v>70</v>
      </c>
      <c r="I117" s="579" t="s">
        <v>1073</v>
      </c>
      <c r="J117" s="590" t="s">
        <v>1064</v>
      </c>
      <c r="K117" s="590" t="s">
        <v>1053</v>
      </c>
      <c r="L117" s="589" t="s">
        <v>1068</v>
      </c>
      <c r="M117" s="584">
        <v>0.70306760000000001</v>
      </c>
      <c r="N117" s="51">
        <v>20</v>
      </c>
      <c r="O117" s="217"/>
      <c r="P117" s="217"/>
      <c r="Q117" s="56"/>
      <c r="R117" s="135"/>
      <c r="S117" s="58"/>
      <c r="T117" s="59"/>
      <c r="U117" s="136"/>
      <c r="V117" s="61"/>
      <c r="W117" s="496"/>
      <c r="X117" s="63"/>
      <c r="Y117" s="64"/>
      <c r="Z117" s="65"/>
      <c r="AA117" s="534"/>
      <c r="AB117" s="536"/>
      <c r="AC117" s="304"/>
      <c r="AD117" s="220">
        <f t="shared" si="101"/>
        <v>0</v>
      </c>
      <c r="AE117" s="68">
        <f t="shared" si="119"/>
        <v>0</v>
      </c>
      <c r="AF117" s="69"/>
      <c r="AG117" s="69"/>
      <c r="AH117" s="70"/>
      <c r="AI117" s="159"/>
      <c r="AJ117" s="159"/>
      <c r="AK117" s="159"/>
      <c r="AL117" s="495"/>
      <c r="AM117" s="489"/>
      <c r="AN117" s="69">
        <v>249</v>
      </c>
      <c r="AO117" s="70"/>
      <c r="AP117" s="70"/>
      <c r="AQ117" s="601"/>
      <c r="AR117" s="69">
        <v>204</v>
      </c>
      <c r="AS117" s="69"/>
      <c r="AT117" s="493"/>
      <c r="AU117" s="494"/>
      <c r="AV117" s="490">
        <f t="shared" si="105"/>
        <v>204</v>
      </c>
      <c r="AW117" s="490">
        <f t="shared" si="106"/>
        <v>204</v>
      </c>
      <c r="AX117" s="71"/>
      <c r="AY117" s="72"/>
      <c r="AZ117" s="512"/>
      <c r="BA117" s="535"/>
      <c r="BB117" s="286"/>
      <c r="BC117" s="52">
        <f t="shared" si="107"/>
        <v>0</v>
      </c>
      <c r="BD117" s="51">
        <f t="shared" si="108"/>
        <v>0</v>
      </c>
      <c r="BE117" s="491">
        <f t="shared" si="109"/>
        <v>204</v>
      </c>
      <c r="BF117" s="395"/>
      <c r="BG117" s="217">
        <f t="shared" si="102"/>
        <v>0</v>
      </c>
      <c r="BH117" s="491">
        <f t="shared" si="110"/>
        <v>224.4</v>
      </c>
      <c r="BI117" s="395"/>
      <c r="BJ117" s="51">
        <f t="shared" si="111"/>
        <v>0</v>
      </c>
      <c r="BK117" s="491">
        <f t="shared" si="112"/>
        <v>234.6</v>
      </c>
      <c r="BL117" s="395"/>
      <c r="BM117" s="217">
        <f t="shared" si="113"/>
        <v>0</v>
      </c>
      <c r="BN117" s="491">
        <f t="shared" si="114"/>
        <v>244.79999999999998</v>
      </c>
      <c r="BO117" s="392">
        <f t="shared" si="115"/>
        <v>0</v>
      </c>
      <c r="BP117" s="217">
        <f t="shared" si="116"/>
        <v>0</v>
      </c>
      <c r="BQ117" s="51">
        <f t="shared" si="117"/>
        <v>0</v>
      </c>
      <c r="BR117" s="77">
        <v>2278</v>
      </c>
      <c r="JY117" s="3"/>
      <c r="JZ117" s="3"/>
      <c r="KA117" s="3"/>
      <c r="KB117" s="3"/>
      <c r="KC117" s="3"/>
      <c r="KD117" s="3"/>
      <c r="KE117" s="3"/>
      <c r="KF117" s="3"/>
      <c r="KG117" s="3"/>
    </row>
    <row r="118" spans="1:293" ht="13" customHeight="1" x14ac:dyDescent="0.15">
      <c r="A118" s="51" t="str">
        <f t="shared" si="118"/>
        <v>SQ62279</v>
      </c>
      <c r="B118" s="270" t="s">
        <v>680</v>
      </c>
      <c r="C118" s="270" t="s">
        <v>830</v>
      </c>
      <c r="D118" s="270" t="s">
        <v>1259</v>
      </c>
      <c r="E118" s="450"/>
      <c r="F118" s="571" t="s">
        <v>1045</v>
      </c>
      <c r="G118" s="571" t="s">
        <v>69</v>
      </c>
      <c r="H118" s="573" t="s">
        <v>75</v>
      </c>
      <c r="I118" s="579" t="s">
        <v>1073</v>
      </c>
      <c r="J118" s="590" t="s">
        <v>1064</v>
      </c>
      <c r="K118" s="590" t="s">
        <v>1053</v>
      </c>
      <c r="L118" s="589" t="s">
        <v>1068</v>
      </c>
      <c r="M118" s="584">
        <v>0.47627160000000002</v>
      </c>
      <c r="N118" s="51">
        <v>10</v>
      </c>
      <c r="O118" s="217"/>
      <c r="P118" s="217"/>
      <c r="Q118" s="56"/>
      <c r="R118" s="135"/>
      <c r="S118" s="58"/>
      <c r="T118" s="59"/>
      <c r="U118" s="136"/>
      <c r="V118" s="61"/>
      <c r="W118" s="496"/>
      <c r="X118" s="63"/>
      <c r="Y118" s="64"/>
      <c r="Z118" s="65"/>
      <c r="AA118" s="534"/>
      <c r="AB118" s="536"/>
      <c r="AC118" s="304"/>
      <c r="AD118" s="220">
        <f t="shared" si="101"/>
        <v>0</v>
      </c>
      <c r="AE118" s="68">
        <f t="shared" si="119"/>
        <v>0</v>
      </c>
      <c r="AF118" s="69"/>
      <c r="AG118" s="69"/>
      <c r="AH118" s="70"/>
      <c r="AI118" s="159"/>
      <c r="AJ118" s="159"/>
      <c r="AK118" s="159"/>
      <c r="AL118" s="495"/>
      <c r="AM118" s="489"/>
      <c r="AN118" s="69">
        <v>164</v>
      </c>
      <c r="AO118" s="70"/>
      <c r="AP118" s="70"/>
      <c r="AQ118" s="601"/>
      <c r="AR118" s="69">
        <v>134</v>
      </c>
      <c r="AS118" s="69"/>
      <c r="AT118" s="493"/>
      <c r="AU118" s="494"/>
      <c r="AV118" s="490">
        <f t="shared" si="105"/>
        <v>134</v>
      </c>
      <c r="AW118" s="490">
        <f t="shared" si="106"/>
        <v>134</v>
      </c>
      <c r="AX118" s="71"/>
      <c r="AY118" s="72"/>
      <c r="AZ118" s="512"/>
      <c r="BA118" s="535"/>
      <c r="BB118" s="286"/>
      <c r="BC118" s="52">
        <f t="shared" si="107"/>
        <v>0</v>
      </c>
      <c r="BD118" s="51">
        <f t="shared" si="108"/>
        <v>0</v>
      </c>
      <c r="BE118" s="491">
        <f t="shared" si="109"/>
        <v>134</v>
      </c>
      <c r="BF118" s="395"/>
      <c r="BG118" s="217">
        <f t="shared" si="102"/>
        <v>0</v>
      </c>
      <c r="BH118" s="491">
        <f t="shared" si="110"/>
        <v>147.4</v>
      </c>
      <c r="BI118" s="395"/>
      <c r="BJ118" s="51">
        <f t="shared" si="111"/>
        <v>0</v>
      </c>
      <c r="BK118" s="491">
        <f t="shared" si="112"/>
        <v>154.1</v>
      </c>
      <c r="BL118" s="395"/>
      <c r="BM118" s="217">
        <f t="shared" si="113"/>
        <v>0</v>
      </c>
      <c r="BN118" s="491">
        <f t="shared" si="114"/>
        <v>160.79999999999998</v>
      </c>
      <c r="BO118" s="392">
        <f t="shared" si="115"/>
        <v>0</v>
      </c>
      <c r="BP118" s="217">
        <f t="shared" si="116"/>
        <v>0</v>
      </c>
      <c r="BQ118" s="51">
        <f t="shared" si="117"/>
        <v>0</v>
      </c>
      <c r="BR118" s="77">
        <v>2279</v>
      </c>
      <c r="JY118" s="3"/>
      <c r="JZ118" s="3"/>
      <c r="KA118" s="3"/>
      <c r="KB118" s="3"/>
      <c r="KC118" s="3"/>
      <c r="KD118" s="3"/>
      <c r="KE118" s="3"/>
      <c r="KF118" s="3"/>
      <c r="KG118" s="3"/>
    </row>
    <row r="119" spans="1:293" ht="13" customHeight="1" x14ac:dyDescent="0.15">
      <c r="A119" s="51" t="str">
        <f t="shared" ref="A119" si="120">"SQ6"&amp;REPT(0,4-LEN(BR119))&amp;BR119</f>
        <v>SQ61733</v>
      </c>
      <c r="B119" s="270" t="s">
        <v>680</v>
      </c>
      <c r="C119" s="270" t="s">
        <v>831</v>
      </c>
      <c r="D119" s="270" t="s">
        <v>1259</v>
      </c>
      <c r="E119" s="450"/>
      <c r="F119" s="571" t="s">
        <v>1045</v>
      </c>
      <c r="G119" s="571" t="s">
        <v>69</v>
      </c>
      <c r="H119" s="573" t="s">
        <v>70</v>
      </c>
      <c r="I119" s="579" t="s">
        <v>1073</v>
      </c>
      <c r="J119" s="590" t="s">
        <v>1064</v>
      </c>
      <c r="K119" s="590" t="s">
        <v>1053</v>
      </c>
      <c r="L119" s="589" t="s">
        <v>1068</v>
      </c>
      <c r="M119" s="584">
        <v>1.8596999999999999</v>
      </c>
      <c r="N119" s="51">
        <v>20</v>
      </c>
      <c r="O119" s="217"/>
      <c r="P119" s="217"/>
      <c r="Q119" s="56"/>
      <c r="R119" s="135"/>
      <c r="S119" s="58"/>
      <c r="T119" s="59"/>
      <c r="U119" s="136"/>
      <c r="V119" s="61"/>
      <c r="W119" s="496"/>
      <c r="X119" s="63"/>
      <c r="Y119" s="64"/>
      <c r="Z119" s="65"/>
      <c r="AA119" s="534"/>
      <c r="AB119" s="536"/>
      <c r="AC119" s="304"/>
      <c r="AD119" s="220">
        <f t="shared" si="101"/>
        <v>0</v>
      </c>
      <c r="AE119" s="68">
        <f t="shared" ref="AE119" si="121">N119*AD119</f>
        <v>0</v>
      </c>
      <c r="AF119" s="69"/>
      <c r="AG119" s="69"/>
      <c r="AH119" s="70"/>
      <c r="AI119" s="159"/>
      <c r="AJ119" s="159"/>
      <c r="AK119" s="159"/>
      <c r="AL119" s="495"/>
      <c r="AM119" s="489"/>
      <c r="AN119" s="69">
        <v>274</v>
      </c>
      <c r="AO119" s="70"/>
      <c r="AP119" s="70"/>
      <c r="AQ119" s="601"/>
      <c r="AR119" s="69">
        <v>224</v>
      </c>
      <c r="AS119" s="69"/>
      <c r="AT119" s="493"/>
      <c r="AU119" s="494"/>
      <c r="AV119" s="490">
        <f t="shared" si="105"/>
        <v>224</v>
      </c>
      <c r="AW119" s="490">
        <f t="shared" si="106"/>
        <v>224</v>
      </c>
      <c r="AX119" s="71"/>
      <c r="AY119" s="72"/>
      <c r="AZ119" s="512"/>
      <c r="BA119" s="535"/>
      <c r="BB119" s="286"/>
      <c r="BC119" s="52">
        <f t="shared" si="107"/>
        <v>0</v>
      </c>
      <c r="BD119" s="51">
        <f t="shared" si="108"/>
        <v>0</v>
      </c>
      <c r="BE119" s="491">
        <f t="shared" si="109"/>
        <v>224</v>
      </c>
      <c r="BF119" s="395"/>
      <c r="BG119" s="217">
        <f t="shared" si="102"/>
        <v>0</v>
      </c>
      <c r="BH119" s="491">
        <f t="shared" si="110"/>
        <v>246.40000000000003</v>
      </c>
      <c r="BI119" s="395"/>
      <c r="BJ119" s="51">
        <f t="shared" si="111"/>
        <v>0</v>
      </c>
      <c r="BK119" s="491">
        <f t="shared" si="112"/>
        <v>257.59999999999997</v>
      </c>
      <c r="BL119" s="395"/>
      <c r="BM119" s="217">
        <f t="shared" si="113"/>
        <v>0</v>
      </c>
      <c r="BN119" s="491">
        <f t="shared" si="114"/>
        <v>268.8</v>
      </c>
      <c r="BO119" s="392">
        <f t="shared" si="115"/>
        <v>0</v>
      </c>
      <c r="BP119" s="217">
        <f t="shared" si="116"/>
        <v>0</v>
      </c>
      <c r="BQ119" s="51">
        <f t="shared" si="117"/>
        <v>0</v>
      </c>
      <c r="BR119" s="77">
        <v>1733</v>
      </c>
      <c r="JY119" s="3"/>
      <c r="JZ119" s="3"/>
      <c r="KA119" s="3"/>
      <c r="KB119" s="3"/>
      <c r="KC119" s="3"/>
      <c r="KD119" s="3"/>
      <c r="KE119" s="3"/>
      <c r="KF119" s="3"/>
      <c r="KG119" s="3"/>
    </row>
    <row r="120" spans="1:293" ht="13" customHeight="1" x14ac:dyDescent="0.15">
      <c r="A120" s="51" t="str">
        <f t="shared" si="103"/>
        <v>SQ62046</v>
      </c>
      <c r="B120" s="270" t="s">
        <v>681</v>
      </c>
      <c r="C120" s="270" t="s">
        <v>619</v>
      </c>
      <c r="D120" s="270" t="s">
        <v>1259</v>
      </c>
      <c r="E120" s="397"/>
      <c r="F120" s="571" t="s">
        <v>55</v>
      </c>
      <c r="G120" s="570" t="s">
        <v>95</v>
      </c>
      <c r="H120" s="573" t="s">
        <v>70</v>
      </c>
      <c r="I120" s="579" t="s">
        <v>1073</v>
      </c>
      <c r="J120" s="590" t="s">
        <v>1064</v>
      </c>
      <c r="K120" s="590" t="s">
        <v>1053</v>
      </c>
      <c r="L120" s="589" t="s">
        <v>1068</v>
      </c>
      <c r="M120" s="584">
        <v>1.5648</v>
      </c>
      <c r="N120" s="51">
        <v>1</v>
      </c>
      <c r="O120" s="217"/>
      <c r="P120" s="217"/>
      <c r="Q120" s="56"/>
      <c r="R120" s="135"/>
      <c r="S120" s="58"/>
      <c r="T120" s="59"/>
      <c r="U120" s="136"/>
      <c r="V120" s="61"/>
      <c r="W120" s="496"/>
      <c r="X120" s="63"/>
      <c r="Y120" s="64"/>
      <c r="Z120" s="65"/>
      <c r="AA120" s="534"/>
      <c r="AB120" s="536"/>
      <c r="AC120" s="304"/>
      <c r="AD120" s="220">
        <f t="shared" si="101"/>
        <v>0</v>
      </c>
      <c r="AE120" s="68">
        <f t="shared" si="104"/>
        <v>0</v>
      </c>
      <c r="AF120" s="69"/>
      <c r="AG120" s="69"/>
      <c r="AH120" s="70"/>
      <c r="AI120" s="159"/>
      <c r="AJ120" s="159"/>
      <c r="AK120" s="159"/>
      <c r="AL120" s="495"/>
      <c r="AM120" s="489"/>
      <c r="AN120" s="69">
        <v>234</v>
      </c>
      <c r="AO120" s="70"/>
      <c r="AP120" s="70"/>
      <c r="AQ120" s="601"/>
      <c r="AR120" s="69">
        <v>189</v>
      </c>
      <c r="AS120" s="69"/>
      <c r="AT120" s="493"/>
      <c r="AU120" s="494"/>
      <c r="AV120" s="490">
        <f t="shared" si="105"/>
        <v>189</v>
      </c>
      <c r="AW120" s="490">
        <f t="shared" si="106"/>
        <v>189</v>
      </c>
      <c r="AX120" s="71"/>
      <c r="AY120" s="72"/>
      <c r="AZ120" s="512"/>
      <c r="BA120" s="535"/>
      <c r="BB120" s="286"/>
      <c r="BC120" s="52">
        <f t="shared" si="107"/>
        <v>0</v>
      </c>
      <c r="BD120" s="51">
        <f t="shared" si="108"/>
        <v>0</v>
      </c>
      <c r="BE120" s="491">
        <f t="shared" si="109"/>
        <v>189</v>
      </c>
      <c r="BF120" s="395"/>
      <c r="BG120" s="217">
        <f t="shared" si="102"/>
        <v>0</v>
      </c>
      <c r="BH120" s="491">
        <f t="shared" si="110"/>
        <v>207.9</v>
      </c>
      <c r="BI120" s="395"/>
      <c r="BJ120" s="51">
        <f t="shared" si="111"/>
        <v>0</v>
      </c>
      <c r="BK120" s="491">
        <f t="shared" si="112"/>
        <v>217.35</v>
      </c>
      <c r="BL120" s="395"/>
      <c r="BM120" s="217">
        <f t="shared" si="113"/>
        <v>0</v>
      </c>
      <c r="BN120" s="491">
        <f t="shared" si="114"/>
        <v>226.79999999999998</v>
      </c>
      <c r="BO120" s="392">
        <f t="shared" si="115"/>
        <v>0</v>
      </c>
      <c r="BP120" s="217">
        <f t="shared" si="116"/>
        <v>0</v>
      </c>
      <c r="BQ120" s="51">
        <f t="shared" si="117"/>
        <v>0</v>
      </c>
      <c r="BR120" s="77">
        <v>2046</v>
      </c>
      <c r="JY120" s="3"/>
      <c r="JZ120" s="3"/>
      <c r="KA120" s="3"/>
      <c r="KB120" s="3"/>
      <c r="KC120" s="3"/>
      <c r="KD120" s="3"/>
      <c r="KE120" s="3"/>
      <c r="KF120" s="3"/>
      <c r="KG120" s="3"/>
    </row>
    <row r="121" spans="1:293" ht="13" customHeight="1" x14ac:dyDescent="0.15">
      <c r="A121" s="51" t="str">
        <f t="shared" si="103"/>
        <v>SQ62037</v>
      </c>
      <c r="B121" s="270" t="s">
        <v>681</v>
      </c>
      <c r="C121" s="270" t="s">
        <v>620</v>
      </c>
      <c r="D121" s="270" t="s">
        <v>1259</v>
      </c>
      <c r="E121" s="397"/>
      <c r="F121" s="571" t="s">
        <v>55</v>
      </c>
      <c r="G121" s="570" t="s">
        <v>95</v>
      </c>
      <c r="H121" s="573" t="s">
        <v>70</v>
      </c>
      <c r="I121" s="579" t="s">
        <v>1073</v>
      </c>
      <c r="J121" s="590" t="s">
        <v>1064</v>
      </c>
      <c r="K121" s="590" t="s">
        <v>1053</v>
      </c>
      <c r="L121" s="589" t="s">
        <v>1068</v>
      </c>
      <c r="M121" s="584">
        <v>1.9731000000000001</v>
      </c>
      <c r="N121" s="51">
        <v>1</v>
      </c>
      <c r="O121" s="217"/>
      <c r="P121" s="217"/>
      <c r="Q121" s="56"/>
      <c r="R121" s="135"/>
      <c r="S121" s="58"/>
      <c r="T121" s="59"/>
      <c r="U121" s="136"/>
      <c r="V121" s="61"/>
      <c r="W121" s="496"/>
      <c r="X121" s="63"/>
      <c r="Y121" s="64"/>
      <c r="Z121" s="65"/>
      <c r="AA121" s="534"/>
      <c r="AB121" s="536"/>
      <c r="AC121" s="304"/>
      <c r="AD121" s="220">
        <f t="shared" si="101"/>
        <v>0</v>
      </c>
      <c r="AE121" s="68">
        <f t="shared" si="104"/>
        <v>0</v>
      </c>
      <c r="AF121" s="69"/>
      <c r="AG121" s="69"/>
      <c r="AH121" s="70"/>
      <c r="AI121" s="159"/>
      <c r="AJ121" s="159"/>
      <c r="AK121" s="159"/>
      <c r="AL121" s="495"/>
      <c r="AM121" s="489"/>
      <c r="AN121" s="69">
        <v>264</v>
      </c>
      <c r="AO121" s="70"/>
      <c r="AP121" s="70"/>
      <c r="AQ121" s="601"/>
      <c r="AR121" s="69">
        <v>214</v>
      </c>
      <c r="AS121" s="69"/>
      <c r="AT121" s="493"/>
      <c r="AU121" s="494"/>
      <c r="AV121" s="490">
        <f t="shared" si="105"/>
        <v>214</v>
      </c>
      <c r="AW121" s="490">
        <f t="shared" si="106"/>
        <v>214</v>
      </c>
      <c r="AX121" s="71"/>
      <c r="AY121" s="72"/>
      <c r="AZ121" s="512"/>
      <c r="BA121" s="535"/>
      <c r="BB121" s="286"/>
      <c r="BC121" s="52">
        <f t="shared" si="107"/>
        <v>0</v>
      </c>
      <c r="BD121" s="51">
        <f t="shared" si="108"/>
        <v>0</v>
      </c>
      <c r="BE121" s="491">
        <f t="shared" si="109"/>
        <v>214</v>
      </c>
      <c r="BF121" s="395"/>
      <c r="BG121" s="217">
        <f t="shared" si="102"/>
        <v>0</v>
      </c>
      <c r="BH121" s="491">
        <f t="shared" si="110"/>
        <v>235.4</v>
      </c>
      <c r="BI121" s="395"/>
      <c r="BJ121" s="51">
        <f t="shared" si="111"/>
        <v>0</v>
      </c>
      <c r="BK121" s="491">
        <f t="shared" si="112"/>
        <v>246.1</v>
      </c>
      <c r="BL121" s="395"/>
      <c r="BM121" s="217">
        <f t="shared" si="113"/>
        <v>0</v>
      </c>
      <c r="BN121" s="491">
        <f t="shared" si="114"/>
        <v>256.8</v>
      </c>
      <c r="BO121" s="392">
        <f t="shared" si="115"/>
        <v>0</v>
      </c>
      <c r="BP121" s="217">
        <f t="shared" si="116"/>
        <v>0</v>
      </c>
      <c r="BQ121" s="51">
        <f t="shared" si="117"/>
        <v>0</v>
      </c>
      <c r="BR121" s="77">
        <v>2037</v>
      </c>
      <c r="JY121" s="3"/>
      <c r="JZ121" s="3"/>
      <c r="KA121" s="3"/>
      <c r="KB121" s="3"/>
      <c r="KC121" s="3"/>
      <c r="KD121" s="3"/>
      <c r="KE121" s="3"/>
      <c r="KF121" s="3"/>
      <c r="KG121" s="3"/>
    </row>
    <row r="122" spans="1:293" ht="13" customHeight="1" x14ac:dyDescent="0.15">
      <c r="A122" s="51" t="str">
        <f t="shared" si="103"/>
        <v>SQ61728</v>
      </c>
      <c r="B122" s="270" t="s">
        <v>681</v>
      </c>
      <c r="C122" s="270" t="s">
        <v>621</v>
      </c>
      <c r="D122" s="270" t="s">
        <v>1259</v>
      </c>
      <c r="E122" s="397"/>
      <c r="F122" s="571" t="s">
        <v>55</v>
      </c>
      <c r="G122" s="570" t="s">
        <v>83</v>
      </c>
      <c r="H122" s="573" t="s">
        <v>70</v>
      </c>
      <c r="I122" s="579" t="s">
        <v>1073</v>
      </c>
      <c r="J122" s="590" t="s">
        <v>1064</v>
      </c>
      <c r="K122" s="590" t="s">
        <v>1053</v>
      </c>
      <c r="L122" s="589" t="s">
        <v>1068</v>
      </c>
      <c r="M122" s="584">
        <v>3.8555299999999999</v>
      </c>
      <c r="N122" s="51">
        <v>3</v>
      </c>
      <c r="O122" s="217"/>
      <c r="P122" s="217"/>
      <c r="Q122" s="56"/>
      <c r="R122" s="135"/>
      <c r="S122" s="58"/>
      <c r="T122" s="59"/>
      <c r="U122" s="136"/>
      <c r="V122" s="61"/>
      <c r="W122" s="496"/>
      <c r="X122" s="63"/>
      <c r="Y122" s="64"/>
      <c r="Z122" s="65"/>
      <c r="AA122" s="534"/>
      <c r="AB122" s="536"/>
      <c r="AC122" s="304"/>
      <c r="AD122" s="220">
        <f t="shared" si="101"/>
        <v>0</v>
      </c>
      <c r="AE122" s="68">
        <f t="shared" si="104"/>
        <v>0</v>
      </c>
      <c r="AF122" s="69"/>
      <c r="AG122" s="69"/>
      <c r="AH122" s="70"/>
      <c r="AI122" s="159"/>
      <c r="AJ122" s="159"/>
      <c r="AK122" s="159"/>
      <c r="AL122" s="495"/>
      <c r="AM122" s="489"/>
      <c r="AN122" s="69">
        <v>399</v>
      </c>
      <c r="AO122" s="70"/>
      <c r="AP122" s="70"/>
      <c r="AQ122" s="601"/>
      <c r="AR122" s="69">
        <v>324</v>
      </c>
      <c r="AS122" s="69"/>
      <c r="AT122" s="493"/>
      <c r="AU122" s="494"/>
      <c r="AV122" s="490">
        <f t="shared" si="105"/>
        <v>324</v>
      </c>
      <c r="AW122" s="490">
        <f t="shared" si="106"/>
        <v>324</v>
      </c>
      <c r="AX122" s="71"/>
      <c r="AY122" s="72"/>
      <c r="AZ122" s="512"/>
      <c r="BA122" s="535"/>
      <c r="BB122" s="286"/>
      <c r="BC122" s="52">
        <f t="shared" si="107"/>
        <v>0</v>
      </c>
      <c r="BD122" s="51">
        <f t="shared" si="108"/>
        <v>0</v>
      </c>
      <c r="BE122" s="491">
        <f t="shared" si="109"/>
        <v>324</v>
      </c>
      <c r="BF122" s="395"/>
      <c r="BG122" s="217">
        <f t="shared" si="102"/>
        <v>0</v>
      </c>
      <c r="BH122" s="491">
        <f t="shared" si="110"/>
        <v>356.40000000000003</v>
      </c>
      <c r="BI122" s="395"/>
      <c r="BJ122" s="51">
        <f t="shared" si="111"/>
        <v>0</v>
      </c>
      <c r="BK122" s="491">
        <f t="shared" si="112"/>
        <v>372.59999999999997</v>
      </c>
      <c r="BL122" s="395"/>
      <c r="BM122" s="217">
        <f t="shared" si="113"/>
        <v>0</v>
      </c>
      <c r="BN122" s="491">
        <f t="shared" si="114"/>
        <v>388.8</v>
      </c>
      <c r="BO122" s="392">
        <f t="shared" si="115"/>
        <v>0</v>
      </c>
      <c r="BP122" s="217">
        <f t="shared" si="116"/>
        <v>0</v>
      </c>
      <c r="BQ122" s="51">
        <f t="shared" si="117"/>
        <v>0</v>
      </c>
      <c r="BR122" s="77">
        <v>1728</v>
      </c>
      <c r="JY122" s="3"/>
      <c r="JZ122" s="3"/>
      <c r="KA122" s="3"/>
      <c r="KB122" s="3"/>
      <c r="KC122" s="3"/>
      <c r="KD122" s="3"/>
      <c r="KE122" s="3"/>
      <c r="KF122" s="3"/>
      <c r="KG122" s="3"/>
    </row>
    <row r="123" spans="1:293" ht="13" customHeight="1" x14ac:dyDescent="0.15">
      <c r="A123" s="51" t="str">
        <f t="shared" ref="A123:A139" si="122">"SQ6"&amp;REPT(0,4-LEN(BR123))&amp;BR123</f>
        <v>SQ61732</v>
      </c>
      <c r="B123" s="270" t="s">
        <v>681</v>
      </c>
      <c r="C123" s="270" t="s">
        <v>622</v>
      </c>
      <c r="D123" s="270" t="s">
        <v>1259</v>
      </c>
      <c r="E123" s="397"/>
      <c r="F123" s="571" t="s">
        <v>55</v>
      </c>
      <c r="G123" s="570" t="s">
        <v>72</v>
      </c>
      <c r="H123" s="575" t="s">
        <v>1043</v>
      </c>
      <c r="I123" s="579" t="s">
        <v>1073</v>
      </c>
      <c r="J123" s="590" t="s">
        <v>1064</v>
      </c>
      <c r="K123" s="590" t="s">
        <v>1053</v>
      </c>
      <c r="L123" s="589" t="s">
        <v>1068</v>
      </c>
      <c r="M123" s="584">
        <v>1.1793400000000001</v>
      </c>
      <c r="N123" s="51">
        <v>6</v>
      </c>
      <c r="O123" s="217"/>
      <c r="P123" s="217"/>
      <c r="Q123" s="56"/>
      <c r="R123" s="135"/>
      <c r="S123" s="58"/>
      <c r="T123" s="59"/>
      <c r="U123" s="136"/>
      <c r="V123" s="61"/>
      <c r="W123" s="496"/>
      <c r="X123" s="63"/>
      <c r="Y123" s="64"/>
      <c r="Z123" s="65"/>
      <c r="AA123" s="534"/>
      <c r="AB123" s="536"/>
      <c r="AC123" s="304"/>
      <c r="AD123" s="220">
        <f t="shared" si="101"/>
        <v>0</v>
      </c>
      <c r="AE123" s="68">
        <f t="shared" ref="AE123:AE139" si="123">N123*AD123</f>
        <v>0</v>
      </c>
      <c r="AF123" s="69"/>
      <c r="AG123" s="69"/>
      <c r="AH123" s="70"/>
      <c r="AI123" s="159"/>
      <c r="AJ123" s="159"/>
      <c r="AK123" s="159"/>
      <c r="AL123" s="495"/>
      <c r="AM123" s="489"/>
      <c r="AN123" s="69">
        <v>164</v>
      </c>
      <c r="AO123" s="70"/>
      <c r="AP123" s="70"/>
      <c r="AQ123" s="601"/>
      <c r="AR123" s="69">
        <v>134</v>
      </c>
      <c r="AS123" s="69"/>
      <c r="AT123" s="493"/>
      <c r="AU123" s="494"/>
      <c r="AV123" s="490">
        <f t="shared" si="105"/>
        <v>134</v>
      </c>
      <c r="AW123" s="490">
        <f t="shared" si="106"/>
        <v>134</v>
      </c>
      <c r="AX123" s="71"/>
      <c r="AY123" s="72"/>
      <c r="AZ123" s="512"/>
      <c r="BA123" s="535"/>
      <c r="BB123" s="286"/>
      <c r="BC123" s="52">
        <f t="shared" si="107"/>
        <v>0</v>
      </c>
      <c r="BD123" s="51">
        <f t="shared" si="108"/>
        <v>0</v>
      </c>
      <c r="BE123" s="491">
        <f t="shared" si="109"/>
        <v>134</v>
      </c>
      <c r="BF123" s="395"/>
      <c r="BG123" s="217">
        <f t="shared" si="102"/>
        <v>0</v>
      </c>
      <c r="BH123" s="491">
        <f t="shared" si="110"/>
        <v>147.4</v>
      </c>
      <c r="BI123" s="395"/>
      <c r="BJ123" s="51">
        <f t="shared" si="111"/>
        <v>0</v>
      </c>
      <c r="BK123" s="491">
        <f t="shared" si="112"/>
        <v>154.1</v>
      </c>
      <c r="BL123" s="395"/>
      <c r="BM123" s="217">
        <f t="shared" si="113"/>
        <v>0</v>
      </c>
      <c r="BN123" s="491">
        <f t="shared" si="114"/>
        <v>160.79999999999998</v>
      </c>
      <c r="BO123" s="392">
        <f t="shared" si="115"/>
        <v>0</v>
      </c>
      <c r="BP123" s="217">
        <f t="shared" si="116"/>
        <v>0</v>
      </c>
      <c r="BQ123" s="51">
        <f t="shared" si="117"/>
        <v>0</v>
      </c>
      <c r="BR123" s="77">
        <v>1732</v>
      </c>
      <c r="JY123" s="3"/>
      <c r="JZ123" s="3"/>
      <c r="KA123" s="3"/>
      <c r="KB123" s="3"/>
      <c r="KC123" s="3"/>
      <c r="KD123" s="3"/>
      <c r="KE123" s="3"/>
      <c r="KF123" s="3"/>
      <c r="KG123" s="3"/>
    </row>
    <row r="124" spans="1:293" ht="13" customHeight="1" x14ac:dyDescent="0.15">
      <c r="A124" s="51" t="str">
        <f t="shared" si="122"/>
        <v>SQ61730</v>
      </c>
      <c r="B124" s="270" t="s">
        <v>681</v>
      </c>
      <c r="C124" s="270" t="s">
        <v>623</v>
      </c>
      <c r="D124" s="270" t="s">
        <v>1259</v>
      </c>
      <c r="E124" s="397"/>
      <c r="F124" s="571" t="s">
        <v>55</v>
      </c>
      <c r="G124" s="570" t="s">
        <v>72</v>
      </c>
      <c r="H124" s="575" t="s">
        <v>1043</v>
      </c>
      <c r="I124" s="579" t="s">
        <v>1073</v>
      </c>
      <c r="J124" s="590" t="s">
        <v>1064</v>
      </c>
      <c r="K124" s="590" t="s">
        <v>1053</v>
      </c>
      <c r="L124" s="589" t="s">
        <v>1068</v>
      </c>
      <c r="M124" s="584">
        <v>3.8782100000000002</v>
      </c>
      <c r="N124" s="51">
        <v>10</v>
      </c>
      <c r="O124" s="217"/>
      <c r="P124" s="217"/>
      <c r="Q124" s="56"/>
      <c r="R124" s="135"/>
      <c r="S124" s="58"/>
      <c r="T124" s="59"/>
      <c r="U124" s="136"/>
      <c r="V124" s="61"/>
      <c r="W124" s="496"/>
      <c r="X124" s="63"/>
      <c r="Y124" s="64"/>
      <c r="Z124" s="65"/>
      <c r="AA124" s="534"/>
      <c r="AB124" s="536"/>
      <c r="AC124" s="304"/>
      <c r="AD124" s="220">
        <f t="shared" si="101"/>
        <v>0</v>
      </c>
      <c r="AE124" s="68">
        <f t="shared" si="123"/>
        <v>0</v>
      </c>
      <c r="AF124" s="69"/>
      <c r="AG124" s="69"/>
      <c r="AH124" s="70"/>
      <c r="AI124" s="159"/>
      <c r="AJ124" s="159"/>
      <c r="AK124" s="159"/>
      <c r="AL124" s="495"/>
      <c r="AM124" s="489"/>
      <c r="AN124" s="69">
        <v>459</v>
      </c>
      <c r="AO124" s="70"/>
      <c r="AP124" s="70"/>
      <c r="AQ124" s="601"/>
      <c r="AR124" s="69">
        <v>374</v>
      </c>
      <c r="AS124" s="69"/>
      <c r="AT124" s="493"/>
      <c r="AU124" s="494"/>
      <c r="AV124" s="490">
        <f t="shared" si="105"/>
        <v>374</v>
      </c>
      <c r="AW124" s="490">
        <f t="shared" si="106"/>
        <v>374</v>
      </c>
      <c r="AX124" s="71"/>
      <c r="AY124" s="72"/>
      <c r="AZ124" s="512"/>
      <c r="BA124" s="535"/>
      <c r="BB124" s="286"/>
      <c r="BC124" s="52">
        <f t="shared" si="107"/>
        <v>0</v>
      </c>
      <c r="BD124" s="51">
        <f t="shared" si="108"/>
        <v>0</v>
      </c>
      <c r="BE124" s="491">
        <f t="shared" si="109"/>
        <v>374</v>
      </c>
      <c r="BF124" s="395"/>
      <c r="BG124" s="217">
        <f t="shared" si="102"/>
        <v>0</v>
      </c>
      <c r="BH124" s="491">
        <f t="shared" si="110"/>
        <v>411.40000000000003</v>
      </c>
      <c r="BI124" s="395"/>
      <c r="BJ124" s="51">
        <f t="shared" si="111"/>
        <v>0</v>
      </c>
      <c r="BK124" s="491">
        <f t="shared" si="112"/>
        <v>430.09999999999997</v>
      </c>
      <c r="BL124" s="395"/>
      <c r="BM124" s="217">
        <f t="shared" si="113"/>
        <v>0</v>
      </c>
      <c r="BN124" s="491">
        <f t="shared" si="114"/>
        <v>448.8</v>
      </c>
      <c r="BO124" s="392">
        <f t="shared" si="115"/>
        <v>0</v>
      </c>
      <c r="BP124" s="217">
        <f t="shared" si="116"/>
        <v>0</v>
      </c>
      <c r="BQ124" s="51">
        <f t="shared" si="117"/>
        <v>0</v>
      </c>
      <c r="BR124" s="77">
        <v>1730</v>
      </c>
      <c r="JY124" s="3"/>
      <c r="JZ124" s="3"/>
      <c r="KA124" s="3"/>
      <c r="KB124" s="3"/>
      <c r="KC124" s="3"/>
      <c r="KD124" s="3"/>
      <c r="KE124" s="3"/>
      <c r="KF124" s="3"/>
      <c r="KG124" s="3"/>
    </row>
    <row r="125" spans="1:293" ht="13" customHeight="1" x14ac:dyDescent="0.15">
      <c r="A125" s="51" t="str">
        <f t="shared" si="122"/>
        <v>SQ61731</v>
      </c>
      <c r="B125" s="270" t="s">
        <v>681</v>
      </c>
      <c r="C125" s="270" t="s">
        <v>624</v>
      </c>
      <c r="D125" s="270" t="s">
        <v>1259</v>
      </c>
      <c r="E125" s="397"/>
      <c r="F125" s="571" t="s">
        <v>55</v>
      </c>
      <c r="G125" s="570" t="s">
        <v>72</v>
      </c>
      <c r="H125" s="575" t="s">
        <v>1043</v>
      </c>
      <c r="I125" s="579" t="s">
        <v>1073</v>
      </c>
      <c r="J125" s="590" t="s">
        <v>1064</v>
      </c>
      <c r="K125" s="590" t="s">
        <v>1053</v>
      </c>
      <c r="L125" s="589" t="s">
        <v>1068</v>
      </c>
      <c r="M125" s="584">
        <v>2.5174400000000001</v>
      </c>
      <c r="N125" s="51">
        <v>7</v>
      </c>
      <c r="O125" s="217"/>
      <c r="P125" s="217"/>
      <c r="Q125" s="56"/>
      <c r="R125" s="135"/>
      <c r="S125" s="58"/>
      <c r="T125" s="59"/>
      <c r="U125" s="136"/>
      <c r="V125" s="61"/>
      <c r="W125" s="496"/>
      <c r="X125" s="63"/>
      <c r="Y125" s="64"/>
      <c r="Z125" s="65"/>
      <c r="AA125" s="534"/>
      <c r="AB125" s="536"/>
      <c r="AC125" s="304"/>
      <c r="AD125" s="220">
        <f t="shared" si="101"/>
        <v>0</v>
      </c>
      <c r="AE125" s="68">
        <f t="shared" si="123"/>
        <v>0</v>
      </c>
      <c r="AF125" s="69"/>
      <c r="AG125" s="69"/>
      <c r="AH125" s="70"/>
      <c r="AI125" s="159"/>
      <c r="AJ125" s="159"/>
      <c r="AK125" s="159"/>
      <c r="AL125" s="495"/>
      <c r="AM125" s="489"/>
      <c r="AN125" s="69">
        <v>269</v>
      </c>
      <c r="AO125" s="70"/>
      <c r="AP125" s="70"/>
      <c r="AQ125" s="601"/>
      <c r="AR125" s="69">
        <v>219</v>
      </c>
      <c r="AS125" s="69"/>
      <c r="AT125" s="493"/>
      <c r="AU125" s="494"/>
      <c r="AV125" s="490">
        <f t="shared" si="105"/>
        <v>219</v>
      </c>
      <c r="AW125" s="490">
        <f t="shared" si="106"/>
        <v>219</v>
      </c>
      <c r="AX125" s="71"/>
      <c r="AY125" s="72"/>
      <c r="AZ125" s="512"/>
      <c r="BA125" s="535"/>
      <c r="BB125" s="286"/>
      <c r="BC125" s="52">
        <f t="shared" si="107"/>
        <v>0</v>
      </c>
      <c r="BD125" s="51">
        <f t="shared" si="108"/>
        <v>0</v>
      </c>
      <c r="BE125" s="491">
        <f t="shared" si="109"/>
        <v>219</v>
      </c>
      <c r="BF125" s="395"/>
      <c r="BG125" s="217">
        <f t="shared" si="102"/>
        <v>0</v>
      </c>
      <c r="BH125" s="491">
        <f t="shared" si="110"/>
        <v>240.9</v>
      </c>
      <c r="BI125" s="395"/>
      <c r="BJ125" s="51">
        <f t="shared" si="111"/>
        <v>0</v>
      </c>
      <c r="BK125" s="491">
        <f t="shared" si="112"/>
        <v>251.85</v>
      </c>
      <c r="BL125" s="395"/>
      <c r="BM125" s="217">
        <f t="shared" si="113"/>
        <v>0</v>
      </c>
      <c r="BN125" s="491">
        <f t="shared" si="114"/>
        <v>262.8</v>
      </c>
      <c r="BO125" s="392">
        <f t="shared" si="115"/>
        <v>0</v>
      </c>
      <c r="BP125" s="217">
        <f t="shared" si="116"/>
        <v>0</v>
      </c>
      <c r="BQ125" s="51">
        <f t="shared" si="117"/>
        <v>0</v>
      </c>
      <c r="BR125" s="77">
        <v>1731</v>
      </c>
      <c r="JY125" s="3"/>
      <c r="JZ125" s="3"/>
      <c r="KA125" s="3"/>
      <c r="KB125" s="3"/>
      <c r="KC125" s="3"/>
      <c r="KD125" s="3"/>
      <c r="KE125" s="3"/>
      <c r="KF125" s="3"/>
      <c r="KG125" s="3"/>
    </row>
    <row r="126" spans="1:293" ht="13" customHeight="1" x14ac:dyDescent="0.15">
      <c r="A126" s="51" t="str">
        <f t="shared" si="122"/>
        <v>SQ61748</v>
      </c>
      <c r="B126" s="270" t="s">
        <v>681</v>
      </c>
      <c r="C126" s="270" t="s">
        <v>625</v>
      </c>
      <c r="D126" s="270" t="s">
        <v>1259</v>
      </c>
      <c r="E126" s="397"/>
      <c r="F126" s="571" t="s">
        <v>1046</v>
      </c>
      <c r="G126" s="571" t="s">
        <v>69</v>
      </c>
      <c r="H126" s="575" t="s">
        <v>1043</v>
      </c>
      <c r="I126" s="579" t="s">
        <v>1073</v>
      </c>
      <c r="J126" s="590" t="s">
        <v>1064</v>
      </c>
      <c r="K126" s="590" t="s">
        <v>1053</v>
      </c>
      <c r="L126" s="589" t="s">
        <v>1068</v>
      </c>
      <c r="M126" s="584">
        <v>1.0432600000000001</v>
      </c>
      <c r="N126" s="51">
        <v>9</v>
      </c>
      <c r="O126" s="217"/>
      <c r="P126" s="217"/>
      <c r="Q126" s="56"/>
      <c r="R126" s="135"/>
      <c r="S126" s="58"/>
      <c r="T126" s="59"/>
      <c r="U126" s="136"/>
      <c r="V126" s="61"/>
      <c r="W126" s="496"/>
      <c r="X126" s="63"/>
      <c r="Y126" s="64"/>
      <c r="Z126" s="65"/>
      <c r="AA126" s="534"/>
      <c r="AB126" s="536"/>
      <c r="AC126" s="304"/>
      <c r="AD126" s="220">
        <f t="shared" si="101"/>
        <v>0</v>
      </c>
      <c r="AE126" s="68">
        <f t="shared" si="123"/>
        <v>0</v>
      </c>
      <c r="AF126" s="69"/>
      <c r="AG126" s="69"/>
      <c r="AH126" s="70"/>
      <c r="AI126" s="159"/>
      <c r="AJ126" s="159"/>
      <c r="AK126" s="159"/>
      <c r="AL126" s="495"/>
      <c r="AM126" s="489"/>
      <c r="AN126" s="69">
        <v>179</v>
      </c>
      <c r="AO126" s="70"/>
      <c r="AP126" s="70"/>
      <c r="AQ126" s="601"/>
      <c r="AR126" s="69">
        <v>144</v>
      </c>
      <c r="AS126" s="69"/>
      <c r="AT126" s="493"/>
      <c r="AU126" s="494"/>
      <c r="AV126" s="490">
        <f t="shared" si="105"/>
        <v>144</v>
      </c>
      <c r="AW126" s="490">
        <f t="shared" si="106"/>
        <v>144</v>
      </c>
      <c r="AX126" s="71"/>
      <c r="AY126" s="72"/>
      <c r="AZ126" s="512"/>
      <c r="BA126" s="535"/>
      <c r="BB126" s="286"/>
      <c r="BC126" s="52">
        <f t="shared" si="107"/>
        <v>0</v>
      </c>
      <c r="BD126" s="51">
        <f t="shared" si="108"/>
        <v>0</v>
      </c>
      <c r="BE126" s="491">
        <f t="shared" si="109"/>
        <v>144</v>
      </c>
      <c r="BF126" s="395"/>
      <c r="BG126" s="217">
        <f t="shared" si="102"/>
        <v>0</v>
      </c>
      <c r="BH126" s="491">
        <f t="shared" si="110"/>
        <v>158.4</v>
      </c>
      <c r="BI126" s="395"/>
      <c r="BJ126" s="51">
        <f t="shared" si="111"/>
        <v>0</v>
      </c>
      <c r="BK126" s="491">
        <f t="shared" si="112"/>
        <v>165.6</v>
      </c>
      <c r="BL126" s="395"/>
      <c r="BM126" s="217">
        <f t="shared" si="113"/>
        <v>0</v>
      </c>
      <c r="BN126" s="491">
        <f t="shared" si="114"/>
        <v>172.79999999999998</v>
      </c>
      <c r="BO126" s="392">
        <f t="shared" si="115"/>
        <v>0</v>
      </c>
      <c r="BP126" s="217">
        <f t="shared" si="116"/>
        <v>0</v>
      </c>
      <c r="BQ126" s="51">
        <f t="shared" si="117"/>
        <v>0</v>
      </c>
      <c r="BR126" s="77">
        <v>1748</v>
      </c>
      <c r="JY126" s="3"/>
      <c r="JZ126" s="3"/>
      <c r="KA126" s="3"/>
      <c r="KB126" s="3"/>
      <c r="KC126" s="3"/>
      <c r="KD126" s="3"/>
      <c r="KE126" s="3"/>
      <c r="KF126" s="3"/>
      <c r="KG126" s="3"/>
    </row>
    <row r="127" spans="1:293" ht="13" customHeight="1" x14ac:dyDescent="0.15">
      <c r="A127" s="51" t="str">
        <f>"SQ6"&amp;REPT(0,4-LEN(BR127))&amp;BR127</f>
        <v>SQ61734</v>
      </c>
      <c r="B127" s="270" t="s">
        <v>681</v>
      </c>
      <c r="C127" s="270" t="s">
        <v>626</v>
      </c>
      <c r="D127" s="270" t="s">
        <v>1259</v>
      </c>
      <c r="E127" s="397"/>
      <c r="F127" s="571" t="s">
        <v>1046</v>
      </c>
      <c r="G127" s="571" t="s">
        <v>69</v>
      </c>
      <c r="H127" s="575" t="s">
        <v>1043</v>
      </c>
      <c r="I127" s="579" t="s">
        <v>1073</v>
      </c>
      <c r="J127" s="590" t="s">
        <v>1064</v>
      </c>
      <c r="K127" s="590" t="s">
        <v>1053</v>
      </c>
      <c r="L127" s="589" t="s">
        <v>1068</v>
      </c>
      <c r="M127" s="584">
        <v>1.8597300000000001</v>
      </c>
      <c r="N127" s="51">
        <v>5</v>
      </c>
      <c r="O127" s="217"/>
      <c r="P127" s="217"/>
      <c r="Q127" s="56"/>
      <c r="R127" s="135"/>
      <c r="S127" s="58"/>
      <c r="T127" s="59"/>
      <c r="U127" s="136"/>
      <c r="V127" s="61"/>
      <c r="W127" s="496"/>
      <c r="X127" s="63"/>
      <c r="Y127" s="64"/>
      <c r="Z127" s="65"/>
      <c r="AA127" s="534"/>
      <c r="AB127" s="536"/>
      <c r="AC127" s="304"/>
      <c r="AD127" s="220">
        <f t="shared" si="101"/>
        <v>0</v>
      </c>
      <c r="AE127" s="68">
        <f>N127*AD127</f>
        <v>0</v>
      </c>
      <c r="AF127" s="69"/>
      <c r="AG127" s="69"/>
      <c r="AH127" s="70"/>
      <c r="AI127" s="159"/>
      <c r="AJ127" s="159"/>
      <c r="AK127" s="159"/>
      <c r="AL127" s="495"/>
      <c r="AM127" s="489"/>
      <c r="AN127" s="69">
        <v>209</v>
      </c>
      <c r="AO127" s="70"/>
      <c r="AP127" s="70"/>
      <c r="AQ127" s="601"/>
      <c r="AR127" s="69">
        <v>169</v>
      </c>
      <c r="AS127" s="69"/>
      <c r="AT127" s="493"/>
      <c r="AU127" s="494"/>
      <c r="AV127" s="490">
        <f t="shared" si="105"/>
        <v>169</v>
      </c>
      <c r="AW127" s="490">
        <f t="shared" si="106"/>
        <v>169</v>
      </c>
      <c r="AX127" s="71"/>
      <c r="AY127" s="72"/>
      <c r="AZ127" s="512"/>
      <c r="BA127" s="535"/>
      <c r="BB127" s="286"/>
      <c r="BC127" s="52">
        <f t="shared" si="107"/>
        <v>0</v>
      </c>
      <c r="BD127" s="51">
        <f t="shared" si="108"/>
        <v>0</v>
      </c>
      <c r="BE127" s="491">
        <f t="shared" si="109"/>
        <v>169</v>
      </c>
      <c r="BF127" s="395"/>
      <c r="BG127" s="217">
        <f t="shared" si="102"/>
        <v>0</v>
      </c>
      <c r="BH127" s="491">
        <f t="shared" si="110"/>
        <v>185.9</v>
      </c>
      <c r="BI127" s="395"/>
      <c r="BJ127" s="51">
        <f t="shared" si="111"/>
        <v>0</v>
      </c>
      <c r="BK127" s="491">
        <f t="shared" si="112"/>
        <v>194.35</v>
      </c>
      <c r="BL127" s="395"/>
      <c r="BM127" s="217">
        <f t="shared" si="113"/>
        <v>0</v>
      </c>
      <c r="BN127" s="491">
        <f t="shared" si="114"/>
        <v>202.79999999999998</v>
      </c>
      <c r="BO127" s="392">
        <f t="shared" si="115"/>
        <v>0</v>
      </c>
      <c r="BP127" s="217">
        <f t="shared" si="116"/>
        <v>0</v>
      </c>
      <c r="BQ127" s="51">
        <f t="shared" si="117"/>
        <v>0</v>
      </c>
      <c r="BR127" s="77">
        <v>1734</v>
      </c>
      <c r="JY127" s="3"/>
      <c r="JZ127" s="3"/>
      <c r="KA127" s="3"/>
      <c r="KB127" s="3"/>
      <c r="KC127" s="3"/>
      <c r="KD127" s="3"/>
      <c r="KE127" s="3"/>
      <c r="KF127" s="3"/>
      <c r="KG127" s="3"/>
    </row>
    <row r="128" spans="1:293" ht="13" customHeight="1" x14ac:dyDescent="0.15">
      <c r="A128" s="51" t="str">
        <f t="shared" si="122"/>
        <v>SQ62277</v>
      </c>
      <c r="B128" s="270" t="s">
        <v>681</v>
      </c>
      <c r="C128" s="270" t="s">
        <v>832</v>
      </c>
      <c r="D128" s="270" t="s">
        <v>1259</v>
      </c>
      <c r="E128" s="450"/>
      <c r="F128" s="571" t="s">
        <v>1046</v>
      </c>
      <c r="G128" s="571" t="s">
        <v>72</v>
      </c>
      <c r="H128" s="575" t="s">
        <v>1043</v>
      </c>
      <c r="I128" s="579" t="s">
        <v>1073</v>
      </c>
      <c r="J128" s="590" t="s">
        <v>1064</v>
      </c>
      <c r="K128" s="590" t="s">
        <v>1053</v>
      </c>
      <c r="L128" s="589" t="s">
        <v>1068</v>
      </c>
      <c r="M128" s="584">
        <v>1.814368</v>
      </c>
      <c r="N128" s="51">
        <v>10</v>
      </c>
      <c r="O128" s="217"/>
      <c r="P128" s="217"/>
      <c r="Q128" s="56"/>
      <c r="R128" s="135"/>
      <c r="S128" s="58"/>
      <c r="T128" s="59"/>
      <c r="U128" s="136"/>
      <c r="V128" s="61"/>
      <c r="W128" s="496"/>
      <c r="X128" s="63"/>
      <c r="Y128" s="64"/>
      <c r="Z128" s="65"/>
      <c r="AA128" s="534"/>
      <c r="AB128" s="536"/>
      <c r="AC128" s="304"/>
      <c r="AD128" s="220">
        <f t="shared" si="101"/>
        <v>0</v>
      </c>
      <c r="AE128" s="68">
        <f t="shared" si="123"/>
        <v>0</v>
      </c>
      <c r="AF128" s="69"/>
      <c r="AG128" s="69"/>
      <c r="AH128" s="70"/>
      <c r="AI128" s="159"/>
      <c r="AJ128" s="159"/>
      <c r="AK128" s="159"/>
      <c r="AL128" s="495"/>
      <c r="AM128" s="489"/>
      <c r="AN128" s="69">
        <v>279</v>
      </c>
      <c r="AO128" s="70"/>
      <c r="AP128" s="70"/>
      <c r="AQ128" s="601"/>
      <c r="AR128" s="69">
        <v>229</v>
      </c>
      <c r="AS128" s="69"/>
      <c r="AT128" s="493"/>
      <c r="AU128" s="494"/>
      <c r="AV128" s="490">
        <f t="shared" si="105"/>
        <v>229</v>
      </c>
      <c r="AW128" s="490">
        <f t="shared" si="106"/>
        <v>229</v>
      </c>
      <c r="AX128" s="71"/>
      <c r="AY128" s="72"/>
      <c r="AZ128" s="512"/>
      <c r="BA128" s="535"/>
      <c r="BB128" s="286"/>
      <c r="BC128" s="52">
        <f t="shared" si="107"/>
        <v>0</v>
      </c>
      <c r="BD128" s="51">
        <f t="shared" si="108"/>
        <v>0</v>
      </c>
      <c r="BE128" s="491">
        <f t="shared" si="109"/>
        <v>229</v>
      </c>
      <c r="BF128" s="395"/>
      <c r="BG128" s="217">
        <f t="shared" si="102"/>
        <v>0</v>
      </c>
      <c r="BH128" s="491">
        <f t="shared" si="110"/>
        <v>251.90000000000003</v>
      </c>
      <c r="BI128" s="395"/>
      <c r="BJ128" s="51">
        <f t="shared" si="111"/>
        <v>0</v>
      </c>
      <c r="BK128" s="491">
        <f t="shared" si="112"/>
        <v>263.34999999999997</v>
      </c>
      <c r="BL128" s="395"/>
      <c r="BM128" s="217">
        <f t="shared" si="113"/>
        <v>0</v>
      </c>
      <c r="BN128" s="491">
        <f t="shared" si="114"/>
        <v>274.8</v>
      </c>
      <c r="BO128" s="392">
        <f t="shared" si="115"/>
        <v>0</v>
      </c>
      <c r="BP128" s="217">
        <f t="shared" si="116"/>
        <v>0</v>
      </c>
      <c r="BQ128" s="51">
        <f t="shared" si="117"/>
        <v>0</v>
      </c>
      <c r="BR128" s="77">
        <v>2277</v>
      </c>
      <c r="JY128" s="3"/>
      <c r="JZ128" s="3"/>
      <c r="KA128" s="3"/>
      <c r="KB128" s="3"/>
      <c r="KC128" s="3"/>
      <c r="KD128" s="3"/>
      <c r="KE128" s="3"/>
      <c r="KF128" s="3"/>
      <c r="KG128" s="3"/>
    </row>
    <row r="129" spans="1:293" ht="13" customHeight="1" x14ac:dyDescent="0.15">
      <c r="A129" s="51" t="str">
        <f t="shared" si="122"/>
        <v>SQ62054</v>
      </c>
      <c r="B129" s="270" t="s">
        <v>681</v>
      </c>
      <c r="C129" s="270" t="s">
        <v>627</v>
      </c>
      <c r="D129" s="270" t="s">
        <v>1259</v>
      </c>
      <c r="E129" s="397"/>
      <c r="F129" s="571" t="s">
        <v>58</v>
      </c>
      <c r="G129" s="570" t="s">
        <v>95</v>
      </c>
      <c r="H129" s="573" t="s">
        <v>70</v>
      </c>
      <c r="I129" s="579" t="s">
        <v>1073</v>
      </c>
      <c r="J129" s="590" t="s">
        <v>1064</v>
      </c>
      <c r="K129" s="590" t="s">
        <v>1053</v>
      </c>
      <c r="L129" s="589" t="s">
        <v>1068</v>
      </c>
      <c r="M129" s="584">
        <v>2.7214999999999998</v>
      </c>
      <c r="N129" s="51">
        <v>1</v>
      </c>
      <c r="O129" s="217"/>
      <c r="P129" s="217"/>
      <c r="Q129" s="56"/>
      <c r="R129" s="135"/>
      <c r="S129" s="58"/>
      <c r="T129" s="59"/>
      <c r="U129" s="136"/>
      <c r="V129" s="61"/>
      <c r="W129" s="496"/>
      <c r="X129" s="63"/>
      <c r="Y129" s="64"/>
      <c r="Z129" s="65"/>
      <c r="AA129" s="534"/>
      <c r="AB129" s="536"/>
      <c r="AC129" s="304"/>
      <c r="AD129" s="220">
        <f t="shared" si="101"/>
        <v>0</v>
      </c>
      <c r="AE129" s="68">
        <f t="shared" si="123"/>
        <v>0</v>
      </c>
      <c r="AF129" s="69"/>
      <c r="AG129" s="69"/>
      <c r="AH129" s="70"/>
      <c r="AI129" s="159"/>
      <c r="AJ129" s="159"/>
      <c r="AK129" s="159"/>
      <c r="AL129" s="495"/>
      <c r="AM129" s="489"/>
      <c r="AN129" s="69">
        <v>304</v>
      </c>
      <c r="AO129" s="70"/>
      <c r="AP129" s="70"/>
      <c r="AQ129" s="601"/>
      <c r="AR129" s="69">
        <v>249</v>
      </c>
      <c r="AS129" s="69"/>
      <c r="AT129" s="493"/>
      <c r="AU129" s="494"/>
      <c r="AV129" s="490">
        <f t="shared" si="105"/>
        <v>249</v>
      </c>
      <c r="AW129" s="490">
        <f t="shared" si="106"/>
        <v>249</v>
      </c>
      <c r="AX129" s="71"/>
      <c r="AY129" s="72"/>
      <c r="AZ129" s="512"/>
      <c r="BA129" s="535"/>
      <c r="BB129" s="286"/>
      <c r="BC129" s="52">
        <f t="shared" si="107"/>
        <v>0</v>
      </c>
      <c r="BD129" s="51">
        <f t="shared" si="108"/>
        <v>0</v>
      </c>
      <c r="BE129" s="491">
        <f t="shared" si="109"/>
        <v>249</v>
      </c>
      <c r="BF129" s="395"/>
      <c r="BG129" s="217">
        <f t="shared" si="102"/>
        <v>0</v>
      </c>
      <c r="BH129" s="491">
        <f t="shared" si="110"/>
        <v>273.90000000000003</v>
      </c>
      <c r="BI129" s="395"/>
      <c r="BJ129" s="51">
        <f t="shared" si="111"/>
        <v>0</v>
      </c>
      <c r="BK129" s="491">
        <f t="shared" si="112"/>
        <v>286.34999999999997</v>
      </c>
      <c r="BL129" s="395"/>
      <c r="BM129" s="217">
        <f t="shared" si="113"/>
        <v>0</v>
      </c>
      <c r="BN129" s="491">
        <f t="shared" si="114"/>
        <v>298.8</v>
      </c>
      <c r="BO129" s="392">
        <f t="shared" si="115"/>
        <v>0</v>
      </c>
      <c r="BP129" s="217">
        <f t="shared" si="116"/>
        <v>0</v>
      </c>
      <c r="BQ129" s="51">
        <f t="shared" si="117"/>
        <v>0</v>
      </c>
      <c r="BR129" s="77">
        <v>2054</v>
      </c>
      <c r="JY129" s="3"/>
      <c r="JZ129" s="3"/>
      <c r="KA129" s="3"/>
      <c r="KB129" s="3"/>
      <c r="KC129" s="3"/>
      <c r="KD129" s="3"/>
      <c r="KE129" s="3"/>
      <c r="KF129" s="3"/>
      <c r="KG129" s="3"/>
    </row>
    <row r="130" spans="1:293" ht="13" customHeight="1" x14ac:dyDescent="0.15">
      <c r="A130" s="51" t="str">
        <f t="shared" si="122"/>
        <v>SQ62042</v>
      </c>
      <c r="B130" s="270" t="s">
        <v>681</v>
      </c>
      <c r="C130" s="270" t="s">
        <v>628</v>
      </c>
      <c r="D130" s="270" t="s">
        <v>1259</v>
      </c>
      <c r="E130" s="397"/>
      <c r="F130" s="571" t="s">
        <v>58</v>
      </c>
      <c r="G130" s="570" t="s">
        <v>95</v>
      </c>
      <c r="H130" s="573" t="s">
        <v>70</v>
      </c>
      <c r="I130" s="579" t="s">
        <v>1073</v>
      </c>
      <c r="J130" s="590" t="s">
        <v>1064</v>
      </c>
      <c r="K130" s="590" t="s">
        <v>1053</v>
      </c>
      <c r="L130" s="589" t="s">
        <v>1068</v>
      </c>
      <c r="M130" s="584">
        <v>3.0844</v>
      </c>
      <c r="N130" s="51">
        <v>1</v>
      </c>
      <c r="O130" s="217"/>
      <c r="P130" s="217"/>
      <c r="Q130" s="56"/>
      <c r="R130" s="135"/>
      <c r="S130" s="58"/>
      <c r="T130" s="59"/>
      <c r="U130" s="136"/>
      <c r="V130" s="61"/>
      <c r="W130" s="496"/>
      <c r="X130" s="63"/>
      <c r="Y130" s="64"/>
      <c r="Z130" s="65"/>
      <c r="AA130" s="534"/>
      <c r="AB130" s="536"/>
      <c r="AC130" s="304"/>
      <c r="AD130" s="220">
        <f t="shared" si="101"/>
        <v>0</v>
      </c>
      <c r="AE130" s="68">
        <f t="shared" si="123"/>
        <v>0</v>
      </c>
      <c r="AF130" s="69"/>
      <c r="AG130" s="69"/>
      <c r="AH130" s="70"/>
      <c r="AI130" s="159"/>
      <c r="AJ130" s="159"/>
      <c r="AK130" s="159"/>
      <c r="AL130" s="495"/>
      <c r="AM130" s="489"/>
      <c r="AN130" s="69">
        <v>334</v>
      </c>
      <c r="AO130" s="70"/>
      <c r="AP130" s="70"/>
      <c r="AQ130" s="601"/>
      <c r="AR130" s="69">
        <v>274</v>
      </c>
      <c r="AS130" s="69"/>
      <c r="AT130" s="493"/>
      <c r="AU130" s="494"/>
      <c r="AV130" s="490">
        <f t="shared" si="105"/>
        <v>274</v>
      </c>
      <c r="AW130" s="490">
        <f t="shared" si="106"/>
        <v>274</v>
      </c>
      <c r="AX130" s="71"/>
      <c r="AY130" s="72"/>
      <c r="AZ130" s="512"/>
      <c r="BA130" s="535"/>
      <c r="BB130" s="286"/>
      <c r="BC130" s="52">
        <f t="shared" si="107"/>
        <v>0</v>
      </c>
      <c r="BD130" s="51">
        <f t="shared" si="108"/>
        <v>0</v>
      </c>
      <c r="BE130" s="491">
        <f t="shared" si="109"/>
        <v>274</v>
      </c>
      <c r="BF130" s="395"/>
      <c r="BG130" s="217">
        <f t="shared" si="102"/>
        <v>0</v>
      </c>
      <c r="BH130" s="491">
        <f t="shared" si="110"/>
        <v>301.40000000000003</v>
      </c>
      <c r="BI130" s="395"/>
      <c r="BJ130" s="51">
        <f t="shared" si="111"/>
        <v>0</v>
      </c>
      <c r="BK130" s="491">
        <f t="shared" si="112"/>
        <v>315.09999999999997</v>
      </c>
      <c r="BL130" s="395"/>
      <c r="BM130" s="217">
        <f t="shared" si="113"/>
        <v>0</v>
      </c>
      <c r="BN130" s="491">
        <f t="shared" si="114"/>
        <v>328.8</v>
      </c>
      <c r="BO130" s="392">
        <f t="shared" si="115"/>
        <v>0</v>
      </c>
      <c r="BP130" s="217">
        <f t="shared" si="116"/>
        <v>0</v>
      </c>
      <c r="BQ130" s="51">
        <f t="shared" si="117"/>
        <v>0</v>
      </c>
      <c r="BR130" s="77">
        <v>2042</v>
      </c>
      <c r="JY130" s="3"/>
      <c r="JZ130" s="3"/>
      <c r="KA130" s="3"/>
      <c r="KB130" s="3"/>
      <c r="KC130" s="3"/>
      <c r="KD130" s="3"/>
      <c r="KE130" s="3"/>
      <c r="KF130" s="3"/>
      <c r="KG130" s="3"/>
    </row>
    <row r="131" spans="1:293" ht="13" customHeight="1" x14ac:dyDescent="0.15">
      <c r="A131" s="51" t="str">
        <f t="shared" si="122"/>
        <v>SQ62039</v>
      </c>
      <c r="B131" s="270" t="s">
        <v>681</v>
      </c>
      <c r="C131" s="270" t="s">
        <v>629</v>
      </c>
      <c r="D131" s="270" t="s">
        <v>1259</v>
      </c>
      <c r="E131" s="397"/>
      <c r="F131" s="571" t="s">
        <v>437</v>
      </c>
      <c r="G131" s="570" t="s">
        <v>95</v>
      </c>
      <c r="H131" s="574" t="s">
        <v>1077</v>
      </c>
      <c r="I131" s="579" t="s">
        <v>1073</v>
      </c>
      <c r="J131" s="590" t="s">
        <v>1064</v>
      </c>
      <c r="K131" s="590" t="s">
        <v>1053</v>
      </c>
      <c r="L131" s="589" t="s">
        <v>1068</v>
      </c>
      <c r="M131" s="584">
        <v>2.6987999999999999</v>
      </c>
      <c r="N131" s="51">
        <v>1</v>
      </c>
      <c r="O131" s="217"/>
      <c r="P131" s="217"/>
      <c r="Q131" s="56"/>
      <c r="R131" s="135"/>
      <c r="S131" s="58"/>
      <c r="T131" s="59"/>
      <c r="U131" s="136"/>
      <c r="V131" s="61"/>
      <c r="W131" s="496"/>
      <c r="X131" s="63"/>
      <c r="Y131" s="64"/>
      <c r="Z131" s="65"/>
      <c r="AA131" s="534"/>
      <c r="AB131" s="536"/>
      <c r="AC131" s="304"/>
      <c r="AD131" s="220">
        <f t="shared" si="101"/>
        <v>0</v>
      </c>
      <c r="AE131" s="68">
        <f t="shared" si="123"/>
        <v>0</v>
      </c>
      <c r="AF131" s="69"/>
      <c r="AG131" s="69"/>
      <c r="AH131" s="70"/>
      <c r="AI131" s="159"/>
      <c r="AJ131" s="159"/>
      <c r="AK131" s="159"/>
      <c r="AL131" s="495"/>
      <c r="AM131" s="489"/>
      <c r="AN131" s="69">
        <v>304</v>
      </c>
      <c r="AO131" s="70"/>
      <c r="AP131" s="70"/>
      <c r="AQ131" s="601"/>
      <c r="AR131" s="69">
        <v>249</v>
      </c>
      <c r="AS131" s="69"/>
      <c r="AT131" s="493"/>
      <c r="AU131" s="494"/>
      <c r="AV131" s="490">
        <f t="shared" si="105"/>
        <v>249</v>
      </c>
      <c r="AW131" s="490">
        <f t="shared" si="106"/>
        <v>249</v>
      </c>
      <c r="AX131" s="71"/>
      <c r="AY131" s="72"/>
      <c r="AZ131" s="512"/>
      <c r="BA131" s="535"/>
      <c r="BB131" s="286"/>
      <c r="BC131" s="52">
        <f t="shared" si="107"/>
        <v>0</v>
      </c>
      <c r="BD131" s="51">
        <f t="shared" si="108"/>
        <v>0</v>
      </c>
      <c r="BE131" s="491">
        <f t="shared" si="109"/>
        <v>249</v>
      </c>
      <c r="BF131" s="395"/>
      <c r="BG131" s="217">
        <f t="shared" si="102"/>
        <v>0</v>
      </c>
      <c r="BH131" s="491">
        <f t="shared" si="110"/>
        <v>273.90000000000003</v>
      </c>
      <c r="BI131" s="395"/>
      <c r="BJ131" s="51">
        <f t="shared" si="111"/>
        <v>0</v>
      </c>
      <c r="BK131" s="491">
        <f t="shared" si="112"/>
        <v>286.34999999999997</v>
      </c>
      <c r="BL131" s="395"/>
      <c r="BM131" s="217">
        <f t="shared" si="113"/>
        <v>0</v>
      </c>
      <c r="BN131" s="491">
        <f t="shared" si="114"/>
        <v>298.8</v>
      </c>
      <c r="BO131" s="392">
        <f t="shared" si="115"/>
        <v>0</v>
      </c>
      <c r="BP131" s="217">
        <f t="shared" si="116"/>
        <v>0</v>
      </c>
      <c r="BQ131" s="51">
        <f t="shared" si="117"/>
        <v>0</v>
      </c>
      <c r="BR131" s="77">
        <v>2039</v>
      </c>
      <c r="JY131" s="3"/>
      <c r="JZ131" s="3"/>
      <c r="KA131" s="3"/>
      <c r="KB131" s="3"/>
      <c r="KC131" s="3"/>
      <c r="KD131" s="3"/>
      <c r="KE131" s="3"/>
      <c r="KF131" s="3"/>
      <c r="KG131" s="3"/>
    </row>
    <row r="132" spans="1:293" ht="13" customHeight="1" x14ac:dyDescent="0.15">
      <c r="A132" s="51" t="str">
        <f t="shared" si="122"/>
        <v>SQ62048</v>
      </c>
      <c r="B132" s="270" t="s">
        <v>681</v>
      </c>
      <c r="C132" s="270" t="s">
        <v>630</v>
      </c>
      <c r="D132" s="270" t="s">
        <v>1259</v>
      </c>
      <c r="E132" s="397"/>
      <c r="F132" s="571" t="s">
        <v>437</v>
      </c>
      <c r="G132" s="570" t="s">
        <v>95</v>
      </c>
      <c r="H132" s="574" t="s">
        <v>1077</v>
      </c>
      <c r="I132" s="579" t="s">
        <v>1073</v>
      </c>
      <c r="J132" s="590" t="s">
        <v>1064</v>
      </c>
      <c r="K132" s="590" t="s">
        <v>1053</v>
      </c>
      <c r="L132" s="589" t="s">
        <v>1068</v>
      </c>
      <c r="M132" s="584">
        <v>2.2225999999999999</v>
      </c>
      <c r="N132" s="51">
        <v>1</v>
      </c>
      <c r="O132" s="217"/>
      <c r="P132" s="217"/>
      <c r="Q132" s="56"/>
      <c r="R132" s="135"/>
      <c r="S132" s="58"/>
      <c r="T132" s="59"/>
      <c r="U132" s="136"/>
      <c r="V132" s="61"/>
      <c r="W132" s="496"/>
      <c r="X132" s="63"/>
      <c r="Y132" s="64"/>
      <c r="Z132" s="65"/>
      <c r="AA132" s="534"/>
      <c r="AB132" s="536"/>
      <c r="AC132" s="304"/>
      <c r="AD132" s="220">
        <f t="shared" si="101"/>
        <v>0</v>
      </c>
      <c r="AE132" s="68">
        <f t="shared" si="123"/>
        <v>0</v>
      </c>
      <c r="AF132" s="69"/>
      <c r="AG132" s="69"/>
      <c r="AH132" s="70"/>
      <c r="AI132" s="159"/>
      <c r="AJ132" s="159"/>
      <c r="AK132" s="159"/>
      <c r="AL132" s="495"/>
      <c r="AM132" s="489"/>
      <c r="AN132" s="69">
        <v>269</v>
      </c>
      <c r="AO132" s="70"/>
      <c r="AP132" s="70"/>
      <c r="AQ132" s="601"/>
      <c r="AR132" s="69">
        <v>219</v>
      </c>
      <c r="AS132" s="69"/>
      <c r="AT132" s="493"/>
      <c r="AU132" s="494"/>
      <c r="AV132" s="490">
        <f t="shared" si="105"/>
        <v>219</v>
      </c>
      <c r="AW132" s="490">
        <f t="shared" si="106"/>
        <v>219</v>
      </c>
      <c r="AX132" s="71"/>
      <c r="AY132" s="72"/>
      <c r="AZ132" s="512"/>
      <c r="BA132" s="535"/>
      <c r="BB132" s="286"/>
      <c r="BC132" s="52">
        <f t="shared" si="107"/>
        <v>0</v>
      </c>
      <c r="BD132" s="51">
        <f t="shared" si="108"/>
        <v>0</v>
      </c>
      <c r="BE132" s="491">
        <f t="shared" si="109"/>
        <v>219</v>
      </c>
      <c r="BF132" s="395"/>
      <c r="BG132" s="217">
        <f t="shared" si="102"/>
        <v>0</v>
      </c>
      <c r="BH132" s="491">
        <f t="shared" si="110"/>
        <v>240.9</v>
      </c>
      <c r="BI132" s="395"/>
      <c r="BJ132" s="51">
        <f t="shared" si="111"/>
        <v>0</v>
      </c>
      <c r="BK132" s="491">
        <f t="shared" si="112"/>
        <v>251.85</v>
      </c>
      <c r="BL132" s="395"/>
      <c r="BM132" s="217">
        <f t="shared" si="113"/>
        <v>0</v>
      </c>
      <c r="BN132" s="491">
        <f t="shared" si="114"/>
        <v>262.8</v>
      </c>
      <c r="BO132" s="392">
        <f t="shared" si="115"/>
        <v>0</v>
      </c>
      <c r="BP132" s="217">
        <f t="shared" si="116"/>
        <v>0</v>
      </c>
      <c r="BQ132" s="51">
        <f t="shared" si="117"/>
        <v>0</v>
      </c>
      <c r="BR132" s="77">
        <v>2048</v>
      </c>
      <c r="JY132" s="3"/>
      <c r="JZ132" s="3"/>
      <c r="KA132" s="3"/>
      <c r="KB132" s="3"/>
      <c r="KC132" s="3"/>
      <c r="KD132" s="3"/>
      <c r="KE132" s="3"/>
      <c r="KF132" s="3"/>
      <c r="KG132" s="3"/>
    </row>
    <row r="133" spans="1:293" ht="13" customHeight="1" x14ac:dyDescent="0.15">
      <c r="A133" s="51" t="str">
        <f t="shared" si="122"/>
        <v>SQ61742</v>
      </c>
      <c r="B133" s="270" t="s">
        <v>681</v>
      </c>
      <c r="C133" s="270" t="s">
        <v>631</v>
      </c>
      <c r="D133" s="270" t="s">
        <v>1259</v>
      </c>
      <c r="E133" s="397"/>
      <c r="F133" s="571" t="s">
        <v>58</v>
      </c>
      <c r="G133" s="570" t="s">
        <v>83</v>
      </c>
      <c r="H133" s="573" t="s">
        <v>70</v>
      </c>
      <c r="I133" s="579" t="s">
        <v>1073</v>
      </c>
      <c r="J133" s="590" t="s">
        <v>1064</v>
      </c>
      <c r="K133" s="590" t="s">
        <v>1053</v>
      </c>
      <c r="L133" s="589" t="s">
        <v>1068</v>
      </c>
      <c r="M133" s="584">
        <v>2.0865200000000002</v>
      </c>
      <c r="N133" s="51">
        <v>1</v>
      </c>
      <c r="O133" s="217"/>
      <c r="P133" s="217"/>
      <c r="Q133" s="56"/>
      <c r="R133" s="135"/>
      <c r="S133" s="58"/>
      <c r="T133" s="59"/>
      <c r="U133" s="136"/>
      <c r="V133" s="61"/>
      <c r="W133" s="496"/>
      <c r="X133" s="63"/>
      <c r="Y133" s="64"/>
      <c r="Z133" s="65"/>
      <c r="AA133" s="534"/>
      <c r="AB133" s="536"/>
      <c r="AC133" s="304"/>
      <c r="AD133" s="220">
        <f t="shared" si="101"/>
        <v>0</v>
      </c>
      <c r="AE133" s="68">
        <f t="shared" si="123"/>
        <v>0</v>
      </c>
      <c r="AF133" s="69"/>
      <c r="AG133" s="69"/>
      <c r="AH133" s="70"/>
      <c r="AI133" s="159"/>
      <c r="AJ133" s="159"/>
      <c r="AK133" s="159"/>
      <c r="AL133" s="495"/>
      <c r="AM133" s="489"/>
      <c r="AN133" s="69">
        <v>249</v>
      </c>
      <c r="AO133" s="70"/>
      <c r="AP133" s="70"/>
      <c r="AQ133" s="601"/>
      <c r="AR133" s="69">
        <v>204</v>
      </c>
      <c r="AS133" s="69"/>
      <c r="AT133" s="493"/>
      <c r="AU133" s="494"/>
      <c r="AV133" s="490">
        <f t="shared" si="105"/>
        <v>204</v>
      </c>
      <c r="AW133" s="490">
        <f t="shared" si="106"/>
        <v>204</v>
      </c>
      <c r="AX133" s="71"/>
      <c r="AY133" s="72"/>
      <c r="AZ133" s="512"/>
      <c r="BA133" s="535"/>
      <c r="BB133" s="286"/>
      <c r="BC133" s="52">
        <f t="shared" si="107"/>
        <v>0</v>
      </c>
      <c r="BD133" s="51">
        <f t="shared" si="108"/>
        <v>0</v>
      </c>
      <c r="BE133" s="491">
        <f t="shared" si="109"/>
        <v>204</v>
      </c>
      <c r="BF133" s="395"/>
      <c r="BG133" s="217">
        <f t="shared" si="102"/>
        <v>0</v>
      </c>
      <c r="BH133" s="491">
        <f t="shared" si="110"/>
        <v>224.4</v>
      </c>
      <c r="BI133" s="395"/>
      <c r="BJ133" s="51">
        <f t="shared" si="111"/>
        <v>0</v>
      </c>
      <c r="BK133" s="491">
        <f t="shared" si="112"/>
        <v>234.6</v>
      </c>
      <c r="BL133" s="395"/>
      <c r="BM133" s="217">
        <f t="shared" si="113"/>
        <v>0</v>
      </c>
      <c r="BN133" s="491">
        <f t="shared" si="114"/>
        <v>244.79999999999998</v>
      </c>
      <c r="BO133" s="392">
        <f t="shared" si="115"/>
        <v>0</v>
      </c>
      <c r="BP133" s="217">
        <f t="shared" si="116"/>
        <v>0</v>
      </c>
      <c r="BQ133" s="51">
        <f t="shared" si="117"/>
        <v>0</v>
      </c>
      <c r="BR133" s="77">
        <v>1742</v>
      </c>
      <c r="JY133" s="3"/>
      <c r="JZ133" s="3"/>
      <c r="KA133" s="3"/>
      <c r="KB133" s="3"/>
      <c r="KC133" s="3"/>
      <c r="KD133" s="3"/>
      <c r="KE133" s="3"/>
      <c r="KF133" s="3"/>
      <c r="KG133" s="3"/>
    </row>
    <row r="134" spans="1:293" ht="13" customHeight="1" x14ac:dyDescent="0.15">
      <c r="A134" s="51" t="str">
        <f t="shared" si="122"/>
        <v>SQ61743</v>
      </c>
      <c r="B134" s="270" t="s">
        <v>681</v>
      </c>
      <c r="C134" s="270" t="s">
        <v>632</v>
      </c>
      <c r="D134" s="270" t="s">
        <v>1259</v>
      </c>
      <c r="E134" s="397"/>
      <c r="F134" s="571" t="s">
        <v>437</v>
      </c>
      <c r="G134" s="570" t="s">
        <v>72</v>
      </c>
      <c r="H134" s="574" t="s">
        <v>1077</v>
      </c>
      <c r="I134" s="579" t="s">
        <v>1073</v>
      </c>
      <c r="J134" s="590" t="s">
        <v>1064</v>
      </c>
      <c r="K134" s="590" t="s">
        <v>1053</v>
      </c>
      <c r="L134" s="589" t="s">
        <v>1068</v>
      </c>
      <c r="M134" s="584">
        <v>1.9731300000000001</v>
      </c>
      <c r="N134" s="51">
        <v>2</v>
      </c>
      <c r="O134" s="217"/>
      <c r="P134" s="217"/>
      <c r="Q134" s="56"/>
      <c r="R134" s="135"/>
      <c r="S134" s="58"/>
      <c r="T134" s="59"/>
      <c r="U134" s="136"/>
      <c r="V134" s="61"/>
      <c r="W134" s="496"/>
      <c r="X134" s="63"/>
      <c r="Y134" s="64"/>
      <c r="Z134" s="65"/>
      <c r="AA134" s="534"/>
      <c r="AB134" s="536"/>
      <c r="AC134" s="304"/>
      <c r="AD134" s="220">
        <f t="shared" si="101"/>
        <v>0</v>
      </c>
      <c r="AE134" s="68">
        <f t="shared" si="123"/>
        <v>0</v>
      </c>
      <c r="AF134" s="69"/>
      <c r="AG134" s="69"/>
      <c r="AH134" s="70"/>
      <c r="AI134" s="159"/>
      <c r="AJ134" s="159"/>
      <c r="AK134" s="159"/>
      <c r="AL134" s="495"/>
      <c r="AM134" s="489"/>
      <c r="AN134" s="69">
        <v>244</v>
      </c>
      <c r="AO134" s="70"/>
      <c r="AP134" s="70"/>
      <c r="AQ134" s="601"/>
      <c r="AR134" s="69">
        <v>199</v>
      </c>
      <c r="AS134" s="69"/>
      <c r="AT134" s="493"/>
      <c r="AU134" s="494"/>
      <c r="AV134" s="490">
        <f t="shared" si="105"/>
        <v>199</v>
      </c>
      <c r="AW134" s="490">
        <f t="shared" si="106"/>
        <v>199</v>
      </c>
      <c r="AX134" s="71"/>
      <c r="AY134" s="72"/>
      <c r="AZ134" s="512"/>
      <c r="BA134" s="535"/>
      <c r="BB134" s="286"/>
      <c r="BC134" s="52">
        <f t="shared" si="107"/>
        <v>0</v>
      </c>
      <c r="BD134" s="51">
        <f t="shared" si="108"/>
        <v>0</v>
      </c>
      <c r="BE134" s="491">
        <f t="shared" si="109"/>
        <v>199</v>
      </c>
      <c r="BF134" s="395"/>
      <c r="BG134" s="217">
        <f t="shared" si="102"/>
        <v>0</v>
      </c>
      <c r="BH134" s="491">
        <f t="shared" si="110"/>
        <v>218.9</v>
      </c>
      <c r="BI134" s="395"/>
      <c r="BJ134" s="51">
        <f t="shared" si="111"/>
        <v>0</v>
      </c>
      <c r="BK134" s="491">
        <f t="shared" si="112"/>
        <v>228.85</v>
      </c>
      <c r="BL134" s="395"/>
      <c r="BM134" s="217">
        <f t="shared" si="113"/>
        <v>0</v>
      </c>
      <c r="BN134" s="491">
        <f t="shared" si="114"/>
        <v>238.79999999999998</v>
      </c>
      <c r="BO134" s="392">
        <f t="shared" si="115"/>
        <v>0</v>
      </c>
      <c r="BP134" s="217">
        <f t="shared" si="116"/>
        <v>0</v>
      </c>
      <c r="BQ134" s="51">
        <f t="shared" si="117"/>
        <v>0</v>
      </c>
      <c r="BR134" s="77">
        <v>1743</v>
      </c>
      <c r="JY134" s="3"/>
      <c r="JZ134" s="3"/>
      <c r="KA134" s="3"/>
      <c r="KB134" s="3"/>
      <c r="KC134" s="3"/>
      <c r="KD134" s="3"/>
      <c r="KE134" s="3"/>
      <c r="KF134" s="3"/>
      <c r="KG134" s="3"/>
    </row>
    <row r="135" spans="1:293" ht="13" customHeight="1" x14ac:dyDescent="0.15">
      <c r="A135" s="51" t="str">
        <f t="shared" si="122"/>
        <v>SQ61744</v>
      </c>
      <c r="B135" s="270" t="s">
        <v>681</v>
      </c>
      <c r="C135" s="270" t="s">
        <v>633</v>
      </c>
      <c r="D135" s="270" t="s">
        <v>1259</v>
      </c>
      <c r="E135" s="397"/>
      <c r="F135" s="571" t="s">
        <v>58</v>
      </c>
      <c r="G135" s="570" t="s">
        <v>72</v>
      </c>
      <c r="H135" s="573" t="s">
        <v>70</v>
      </c>
      <c r="I135" s="579" t="s">
        <v>1073</v>
      </c>
      <c r="J135" s="590" t="s">
        <v>1064</v>
      </c>
      <c r="K135" s="590" t="s">
        <v>1053</v>
      </c>
      <c r="L135" s="589" t="s">
        <v>1068</v>
      </c>
      <c r="M135" s="584">
        <v>2.8122699999999998</v>
      </c>
      <c r="N135" s="51">
        <v>2</v>
      </c>
      <c r="O135" s="217"/>
      <c r="P135" s="217"/>
      <c r="Q135" s="56"/>
      <c r="R135" s="135"/>
      <c r="S135" s="58"/>
      <c r="T135" s="59"/>
      <c r="U135" s="136"/>
      <c r="V135" s="61"/>
      <c r="W135" s="496"/>
      <c r="X135" s="63"/>
      <c r="Y135" s="64"/>
      <c r="Z135" s="65"/>
      <c r="AA135" s="534"/>
      <c r="AB135" s="536"/>
      <c r="AC135" s="304"/>
      <c r="AD135" s="220">
        <f t="shared" si="101"/>
        <v>0</v>
      </c>
      <c r="AE135" s="68">
        <f t="shared" si="123"/>
        <v>0</v>
      </c>
      <c r="AF135" s="69"/>
      <c r="AG135" s="69"/>
      <c r="AH135" s="70"/>
      <c r="AI135" s="159"/>
      <c r="AJ135" s="159"/>
      <c r="AK135" s="159"/>
      <c r="AL135" s="495"/>
      <c r="AM135" s="489"/>
      <c r="AN135" s="69">
        <v>319</v>
      </c>
      <c r="AO135" s="70"/>
      <c r="AP135" s="70"/>
      <c r="AQ135" s="601"/>
      <c r="AR135" s="69">
        <v>259</v>
      </c>
      <c r="AS135" s="69"/>
      <c r="AT135" s="493"/>
      <c r="AU135" s="494"/>
      <c r="AV135" s="490">
        <f t="shared" si="105"/>
        <v>259</v>
      </c>
      <c r="AW135" s="490">
        <f t="shared" si="106"/>
        <v>259</v>
      </c>
      <c r="AX135" s="71"/>
      <c r="AY135" s="72"/>
      <c r="AZ135" s="512"/>
      <c r="BA135" s="535"/>
      <c r="BB135" s="286"/>
      <c r="BC135" s="52">
        <f t="shared" si="107"/>
        <v>0</v>
      </c>
      <c r="BD135" s="51">
        <f t="shared" si="108"/>
        <v>0</v>
      </c>
      <c r="BE135" s="491">
        <f t="shared" si="109"/>
        <v>259</v>
      </c>
      <c r="BF135" s="395"/>
      <c r="BG135" s="217">
        <f t="shared" si="102"/>
        <v>0</v>
      </c>
      <c r="BH135" s="491">
        <f t="shared" si="110"/>
        <v>284.90000000000003</v>
      </c>
      <c r="BI135" s="395"/>
      <c r="BJ135" s="51">
        <f t="shared" si="111"/>
        <v>0</v>
      </c>
      <c r="BK135" s="491">
        <f t="shared" si="112"/>
        <v>297.84999999999997</v>
      </c>
      <c r="BL135" s="395"/>
      <c r="BM135" s="217">
        <f t="shared" si="113"/>
        <v>0</v>
      </c>
      <c r="BN135" s="491">
        <f t="shared" si="114"/>
        <v>310.8</v>
      </c>
      <c r="BO135" s="392">
        <f t="shared" si="115"/>
        <v>0</v>
      </c>
      <c r="BP135" s="217">
        <f t="shared" si="116"/>
        <v>0</v>
      </c>
      <c r="BQ135" s="51">
        <f t="shared" si="117"/>
        <v>0</v>
      </c>
      <c r="BR135" s="77">
        <v>1744</v>
      </c>
      <c r="JY135" s="3"/>
      <c r="JZ135" s="3"/>
      <c r="KA135" s="3"/>
      <c r="KB135" s="3"/>
      <c r="KC135" s="3"/>
      <c r="KD135" s="3"/>
      <c r="KE135" s="3"/>
      <c r="KF135" s="3"/>
      <c r="KG135" s="3"/>
    </row>
    <row r="136" spans="1:293" ht="13" customHeight="1" x14ac:dyDescent="0.15">
      <c r="A136" s="51" t="str">
        <f t="shared" si="122"/>
        <v>SQ61745</v>
      </c>
      <c r="B136" s="270" t="s">
        <v>681</v>
      </c>
      <c r="C136" s="270" t="s">
        <v>634</v>
      </c>
      <c r="D136" s="270" t="s">
        <v>1259</v>
      </c>
      <c r="E136" s="397"/>
      <c r="F136" s="571" t="s">
        <v>58</v>
      </c>
      <c r="G136" s="570" t="s">
        <v>72</v>
      </c>
      <c r="H136" s="573" t="s">
        <v>70</v>
      </c>
      <c r="I136" s="579" t="s">
        <v>1073</v>
      </c>
      <c r="J136" s="590" t="s">
        <v>1064</v>
      </c>
      <c r="K136" s="590" t="s">
        <v>1053</v>
      </c>
      <c r="L136" s="589" t="s">
        <v>1068</v>
      </c>
      <c r="M136" s="584">
        <v>3.3792599999999999</v>
      </c>
      <c r="N136" s="51">
        <v>2</v>
      </c>
      <c r="O136" s="217"/>
      <c r="P136" s="217"/>
      <c r="Q136" s="56"/>
      <c r="R136" s="135"/>
      <c r="S136" s="58"/>
      <c r="T136" s="59"/>
      <c r="U136" s="136"/>
      <c r="V136" s="61"/>
      <c r="W136" s="496"/>
      <c r="X136" s="63"/>
      <c r="Y136" s="64"/>
      <c r="Z136" s="65"/>
      <c r="AA136" s="534"/>
      <c r="AB136" s="536"/>
      <c r="AC136" s="304"/>
      <c r="AD136" s="220">
        <f t="shared" si="101"/>
        <v>0</v>
      </c>
      <c r="AE136" s="68">
        <f t="shared" si="123"/>
        <v>0</v>
      </c>
      <c r="AF136" s="69"/>
      <c r="AG136" s="69"/>
      <c r="AH136" s="70"/>
      <c r="AI136" s="159"/>
      <c r="AJ136" s="159"/>
      <c r="AK136" s="159"/>
      <c r="AL136" s="495"/>
      <c r="AM136" s="489"/>
      <c r="AN136" s="69">
        <v>359</v>
      </c>
      <c r="AO136" s="70"/>
      <c r="AP136" s="70"/>
      <c r="AQ136" s="601"/>
      <c r="AR136" s="69">
        <v>294</v>
      </c>
      <c r="AS136" s="69"/>
      <c r="AT136" s="493"/>
      <c r="AU136" s="494"/>
      <c r="AV136" s="490">
        <f t="shared" ref="AV136:AV149" si="124">IF(OrderFormType="Wholesale",CEILING(AR136*ExchRate,ExchRateRoundUpTo),CEILING(AN136*ExchRate,ExchRateRoundUpTo)/1.22)</f>
        <v>294</v>
      </c>
      <c r="AW136" s="490">
        <f t="shared" ref="AW136:AW149" si="125">AV136*(1+AO136+AP136)</f>
        <v>294</v>
      </c>
      <c r="AX136" s="71"/>
      <c r="AY136" s="72"/>
      <c r="AZ136" s="512"/>
      <c r="BA136" s="535"/>
      <c r="BB136" s="286"/>
      <c r="BC136" s="52">
        <f t="shared" ref="BC136:BC149" si="126">SUM(AX136:BB136)</f>
        <v>0</v>
      </c>
      <c r="BD136" s="51">
        <f t="shared" ref="BD136:BD149" si="127">N136*BC136</f>
        <v>0</v>
      </c>
      <c r="BE136" s="491">
        <f t="shared" si="109"/>
        <v>294</v>
      </c>
      <c r="BF136" s="395"/>
      <c r="BG136" s="217">
        <f t="shared" si="102"/>
        <v>0</v>
      </c>
      <c r="BH136" s="491">
        <f t="shared" ref="BH136:BH149" si="128">$AV136*(1.1+$AO136+$AP136)</f>
        <v>323.40000000000003</v>
      </c>
      <c r="BI136" s="395"/>
      <c r="BJ136" s="51">
        <f t="shared" ref="BJ136:BJ149" si="129">N136*BI136</f>
        <v>0</v>
      </c>
      <c r="BK136" s="491">
        <f t="shared" ref="BK136:BK149" si="130">AV136*(1.15+AO136+AP136)</f>
        <v>338.09999999999997</v>
      </c>
      <c r="BL136" s="395"/>
      <c r="BM136" s="217">
        <f t="shared" ref="BM136:BM149" si="131">N136*BL136</f>
        <v>0</v>
      </c>
      <c r="BN136" s="491">
        <f t="shared" ref="BN136:BN149" si="132">AV136*(1.2+AO136+AP136)</f>
        <v>352.8</v>
      </c>
      <c r="BO136" s="392">
        <f t="shared" ref="BO136:BO149" si="133">(AD136*AW136)+(BC136*BE136)+(BF136*BH136)+(BI136*BK136)+(BL136*BN136)</f>
        <v>0</v>
      </c>
      <c r="BP136" s="217">
        <f t="shared" ref="BP136:BP149" si="134">AD136+BC136+BF136+BI136+BL136</f>
        <v>0</v>
      </c>
      <c r="BQ136" s="51">
        <f t="shared" ref="BQ136:BQ149" si="135">N136*BP136</f>
        <v>0</v>
      </c>
      <c r="BR136" s="77">
        <v>1745</v>
      </c>
      <c r="JY136" s="3"/>
      <c r="JZ136" s="3"/>
      <c r="KA136" s="3"/>
      <c r="KB136" s="3"/>
      <c r="KC136" s="3"/>
      <c r="KD136" s="3"/>
      <c r="KE136" s="3"/>
      <c r="KF136" s="3"/>
      <c r="KG136" s="3"/>
    </row>
    <row r="137" spans="1:293" ht="13" customHeight="1" x14ac:dyDescent="0.15">
      <c r="A137" s="51" t="str">
        <f t="shared" si="122"/>
        <v>SQ61746</v>
      </c>
      <c r="B137" s="270" t="s">
        <v>681</v>
      </c>
      <c r="C137" s="270" t="s">
        <v>635</v>
      </c>
      <c r="D137" s="270" t="s">
        <v>1259</v>
      </c>
      <c r="E137" s="397"/>
      <c r="F137" s="571" t="s">
        <v>58</v>
      </c>
      <c r="G137" s="570" t="s">
        <v>72</v>
      </c>
      <c r="H137" s="573" t="s">
        <v>70</v>
      </c>
      <c r="I137" s="579" t="s">
        <v>1073</v>
      </c>
      <c r="J137" s="590" t="s">
        <v>1064</v>
      </c>
      <c r="K137" s="590" t="s">
        <v>1053</v>
      </c>
      <c r="L137" s="589" t="s">
        <v>1068</v>
      </c>
      <c r="M137" s="584">
        <v>2.6082000000000001</v>
      </c>
      <c r="N137" s="51">
        <v>2</v>
      </c>
      <c r="O137" s="217"/>
      <c r="P137" s="217"/>
      <c r="Q137" s="56"/>
      <c r="R137" s="135"/>
      <c r="S137" s="58"/>
      <c r="T137" s="59"/>
      <c r="U137" s="136"/>
      <c r="V137" s="61"/>
      <c r="W137" s="496"/>
      <c r="X137" s="63"/>
      <c r="Y137" s="64"/>
      <c r="Z137" s="65"/>
      <c r="AA137" s="534"/>
      <c r="AB137" s="536"/>
      <c r="AC137" s="304"/>
      <c r="AD137" s="220">
        <f t="shared" si="101"/>
        <v>0</v>
      </c>
      <c r="AE137" s="68">
        <f t="shared" si="123"/>
        <v>0</v>
      </c>
      <c r="AF137" s="69"/>
      <c r="AG137" s="69"/>
      <c r="AH137" s="70"/>
      <c r="AI137" s="159"/>
      <c r="AJ137" s="159"/>
      <c r="AK137" s="159"/>
      <c r="AL137" s="495"/>
      <c r="AM137" s="489"/>
      <c r="AN137" s="69">
        <v>304</v>
      </c>
      <c r="AO137" s="70"/>
      <c r="AP137" s="70"/>
      <c r="AQ137" s="601"/>
      <c r="AR137" s="69">
        <v>249</v>
      </c>
      <c r="AS137" s="69"/>
      <c r="AT137" s="493"/>
      <c r="AU137" s="494"/>
      <c r="AV137" s="490">
        <f t="shared" si="124"/>
        <v>249</v>
      </c>
      <c r="AW137" s="490">
        <f t="shared" si="125"/>
        <v>249</v>
      </c>
      <c r="AX137" s="71"/>
      <c r="AY137" s="72"/>
      <c r="AZ137" s="512"/>
      <c r="BA137" s="535"/>
      <c r="BB137" s="286"/>
      <c r="BC137" s="52">
        <f t="shared" si="126"/>
        <v>0</v>
      </c>
      <c r="BD137" s="51">
        <f t="shared" si="127"/>
        <v>0</v>
      </c>
      <c r="BE137" s="491">
        <f t="shared" si="109"/>
        <v>249</v>
      </c>
      <c r="BF137" s="395"/>
      <c r="BG137" s="217">
        <f t="shared" si="102"/>
        <v>0</v>
      </c>
      <c r="BH137" s="491">
        <f t="shared" si="128"/>
        <v>273.90000000000003</v>
      </c>
      <c r="BI137" s="395"/>
      <c r="BJ137" s="51">
        <f t="shared" si="129"/>
        <v>0</v>
      </c>
      <c r="BK137" s="491">
        <f t="shared" si="130"/>
        <v>286.34999999999997</v>
      </c>
      <c r="BL137" s="395"/>
      <c r="BM137" s="217">
        <f t="shared" si="131"/>
        <v>0</v>
      </c>
      <c r="BN137" s="491">
        <f t="shared" si="132"/>
        <v>298.8</v>
      </c>
      <c r="BO137" s="392">
        <f t="shared" si="133"/>
        <v>0</v>
      </c>
      <c r="BP137" s="217">
        <f t="shared" si="134"/>
        <v>0</v>
      </c>
      <c r="BQ137" s="51">
        <f t="shared" si="135"/>
        <v>0</v>
      </c>
      <c r="BR137" s="77">
        <v>1746</v>
      </c>
      <c r="JY137" s="3"/>
      <c r="JZ137" s="3"/>
      <c r="KA137" s="3"/>
      <c r="KB137" s="3"/>
      <c r="KC137" s="3"/>
      <c r="KD137" s="3"/>
      <c r="KE137" s="3"/>
      <c r="KF137" s="3"/>
      <c r="KG137" s="3"/>
    </row>
    <row r="138" spans="1:293" ht="13" customHeight="1" x14ac:dyDescent="0.15">
      <c r="A138" s="51" t="str">
        <f t="shared" si="122"/>
        <v>SQ61747</v>
      </c>
      <c r="B138" s="270" t="s">
        <v>681</v>
      </c>
      <c r="C138" s="270" t="s">
        <v>636</v>
      </c>
      <c r="D138" s="270" t="s">
        <v>1259</v>
      </c>
      <c r="E138" s="397"/>
      <c r="F138" s="571" t="s">
        <v>58</v>
      </c>
      <c r="G138" s="570" t="s">
        <v>72</v>
      </c>
      <c r="H138" s="573" t="s">
        <v>70</v>
      </c>
      <c r="I138" s="579" t="s">
        <v>1073</v>
      </c>
      <c r="J138" s="590" t="s">
        <v>1064</v>
      </c>
      <c r="K138" s="590" t="s">
        <v>1053</v>
      </c>
      <c r="L138" s="589" t="s">
        <v>1068</v>
      </c>
      <c r="M138" s="584">
        <v>3.1978200000000001</v>
      </c>
      <c r="N138" s="51">
        <v>4</v>
      </c>
      <c r="O138" s="217"/>
      <c r="P138" s="217"/>
      <c r="Q138" s="56"/>
      <c r="R138" s="135"/>
      <c r="S138" s="58"/>
      <c r="T138" s="59"/>
      <c r="U138" s="136"/>
      <c r="V138" s="61"/>
      <c r="W138" s="496"/>
      <c r="X138" s="63"/>
      <c r="Y138" s="64"/>
      <c r="Z138" s="65"/>
      <c r="AA138" s="534"/>
      <c r="AB138" s="536"/>
      <c r="AC138" s="304"/>
      <c r="AD138" s="220">
        <f t="shared" si="101"/>
        <v>0</v>
      </c>
      <c r="AE138" s="68">
        <f t="shared" si="123"/>
        <v>0</v>
      </c>
      <c r="AF138" s="69"/>
      <c r="AG138" s="69"/>
      <c r="AH138" s="70"/>
      <c r="AI138" s="159"/>
      <c r="AJ138" s="159"/>
      <c r="AK138" s="159"/>
      <c r="AL138" s="495"/>
      <c r="AM138" s="489"/>
      <c r="AN138" s="69">
        <v>359</v>
      </c>
      <c r="AO138" s="70"/>
      <c r="AP138" s="70"/>
      <c r="AQ138" s="601"/>
      <c r="AR138" s="69">
        <v>294</v>
      </c>
      <c r="AS138" s="69"/>
      <c r="AT138" s="493"/>
      <c r="AU138" s="494"/>
      <c r="AV138" s="490">
        <f t="shared" si="124"/>
        <v>294</v>
      </c>
      <c r="AW138" s="490">
        <f t="shared" si="125"/>
        <v>294</v>
      </c>
      <c r="AX138" s="71"/>
      <c r="AY138" s="72"/>
      <c r="AZ138" s="512"/>
      <c r="BA138" s="535"/>
      <c r="BB138" s="286"/>
      <c r="BC138" s="52">
        <f t="shared" si="126"/>
        <v>0</v>
      </c>
      <c r="BD138" s="51">
        <f t="shared" si="127"/>
        <v>0</v>
      </c>
      <c r="BE138" s="491">
        <f t="shared" si="109"/>
        <v>294</v>
      </c>
      <c r="BF138" s="395"/>
      <c r="BG138" s="217">
        <f t="shared" si="102"/>
        <v>0</v>
      </c>
      <c r="BH138" s="491">
        <f t="shared" si="128"/>
        <v>323.40000000000003</v>
      </c>
      <c r="BI138" s="395"/>
      <c r="BJ138" s="51">
        <f t="shared" si="129"/>
        <v>0</v>
      </c>
      <c r="BK138" s="491">
        <f t="shared" si="130"/>
        <v>338.09999999999997</v>
      </c>
      <c r="BL138" s="395"/>
      <c r="BM138" s="217">
        <f t="shared" si="131"/>
        <v>0</v>
      </c>
      <c r="BN138" s="491">
        <f t="shared" si="132"/>
        <v>352.8</v>
      </c>
      <c r="BO138" s="392">
        <f t="shared" si="133"/>
        <v>0</v>
      </c>
      <c r="BP138" s="217">
        <f t="shared" si="134"/>
        <v>0</v>
      </c>
      <c r="BQ138" s="51">
        <f t="shared" si="135"/>
        <v>0</v>
      </c>
      <c r="BR138" s="77">
        <v>1747</v>
      </c>
      <c r="JY138" s="3"/>
      <c r="JZ138" s="3"/>
      <c r="KA138" s="3"/>
      <c r="KB138" s="3"/>
      <c r="KC138" s="3"/>
      <c r="KD138" s="3"/>
      <c r="KE138" s="3"/>
      <c r="KF138" s="3"/>
      <c r="KG138" s="3"/>
    </row>
    <row r="139" spans="1:293" ht="13" customHeight="1" x14ac:dyDescent="0.15">
      <c r="A139" s="51" t="str">
        <f t="shared" si="122"/>
        <v>SQ61737</v>
      </c>
      <c r="B139" s="270" t="s">
        <v>681</v>
      </c>
      <c r="C139" s="270" t="s">
        <v>646</v>
      </c>
      <c r="D139" s="270" t="s">
        <v>1259</v>
      </c>
      <c r="E139" s="397"/>
      <c r="F139" s="571" t="s">
        <v>58</v>
      </c>
      <c r="G139" s="570" t="s">
        <v>72</v>
      </c>
      <c r="H139" s="573" t="s">
        <v>70</v>
      </c>
      <c r="I139" s="579" t="s">
        <v>1073</v>
      </c>
      <c r="J139" s="590" t="s">
        <v>1064</v>
      </c>
      <c r="K139" s="590" t="s">
        <v>1053</v>
      </c>
      <c r="L139" s="589" t="s">
        <v>1068</v>
      </c>
      <c r="M139" s="584">
        <v>3.3338999999999999</v>
      </c>
      <c r="N139" s="51">
        <v>3</v>
      </c>
      <c r="O139" s="217"/>
      <c r="P139" s="217"/>
      <c r="Q139" s="56"/>
      <c r="R139" s="135"/>
      <c r="S139" s="58"/>
      <c r="T139" s="59"/>
      <c r="U139" s="136"/>
      <c r="V139" s="61"/>
      <c r="W139" s="496"/>
      <c r="X139" s="63"/>
      <c r="Y139" s="64"/>
      <c r="Z139" s="65"/>
      <c r="AA139" s="534"/>
      <c r="AB139" s="536"/>
      <c r="AC139" s="304"/>
      <c r="AD139" s="220">
        <f t="shared" si="101"/>
        <v>0</v>
      </c>
      <c r="AE139" s="68">
        <f t="shared" si="123"/>
        <v>0</v>
      </c>
      <c r="AF139" s="69"/>
      <c r="AG139" s="69"/>
      <c r="AH139" s="70"/>
      <c r="AI139" s="159"/>
      <c r="AJ139" s="159"/>
      <c r="AK139" s="159"/>
      <c r="AL139" s="495"/>
      <c r="AM139" s="489"/>
      <c r="AN139" s="69">
        <v>359</v>
      </c>
      <c r="AO139" s="70"/>
      <c r="AP139" s="70"/>
      <c r="AQ139" s="601"/>
      <c r="AR139" s="69">
        <v>294</v>
      </c>
      <c r="AS139" s="69"/>
      <c r="AT139" s="493"/>
      <c r="AU139" s="494"/>
      <c r="AV139" s="490">
        <f t="shared" si="124"/>
        <v>294</v>
      </c>
      <c r="AW139" s="490">
        <f t="shared" si="125"/>
        <v>294</v>
      </c>
      <c r="AX139" s="71"/>
      <c r="AY139" s="72"/>
      <c r="AZ139" s="512"/>
      <c r="BA139" s="535"/>
      <c r="BB139" s="286"/>
      <c r="BC139" s="52">
        <f t="shared" si="126"/>
        <v>0</v>
      </c>
      <c r="BD139" s="51">
        <f t="shared" si="127"/>
        <v>0</v>
      </c>
      <c r="BE139" s="491">
        <f t="shared" si="109"/>
        <v>294</v>
      </c>
      <c r="BF139" s="395"/>
      <c r="BG139" s="217">
        <f t="shared" si="102"/>
        <v>0</v>
      </c>
      <c r="BH139" s="491">
        <f t="shared" si="128"/>
        <v>323.40000000000003</v>
      </c>
      <c r="BI139" s="395"/>
      <c r="BJ139" s="51">
        <f t="shared" si="129"/>
        <v>0</v>
      </c>
      <c r="BK139" s="491">
        <f t="shared" si="130"/>
        <v>338.09999999999997</v>
      </c>
      <c r="BL139" s="395"/>
      <c r="BM139" s="217">
        <f t="shared" si="131"/>
        <v>0</v>
      </c>
      <c r="BN139" s="491">
        <f t="shared" si="132"/>
        <v>352.8</v>
      </c>
      <c r="BO139" s="392">
        <f t="shared" si="133"/>
        <v>0</v>
      </c>
      <c r="BP139" s="217">
        <f t="shared" si="134"/>
        <v>0</v>
      </c>
      <c r="BQ139" s="51">
        <f t="shared" si="135"/>
        <v>0</v>
      </c>
      <c r="BR139" s="77">
        <v>1737</v>
      </c>
      <c r="JY139" s="3"/>
      <c r="JZ139" s="3"/>
      <c r="KA139" s="3"/>
      <c r="KB139" s="3"/>
      <c r="KC139" s="3"/>
      <c r="KD139" s="3"/>
      <c r="KE139" s="3"/>
      <c r="KF139" s="3"/>
      <c r="KG139" s="3"/>
    </row>
    <row r="140" spans="1:293" ht="13" customHeight="1" x14ac:dyDescent="0.15">
      <c r="A140" s="51" t="str">
        <f t="shared" ref="A140" si="136">"SQ6"&amp;REPT(0,4-LEN(BR140))&amp;BR140</f>
        <v>SQ62038</v>
      </c>
      <c r="B140" s="270" t="s">
        <v>682</v>
      </c>
      <c r="C140" s="270" t="s">
        <v>637</v>
      </c>
      <c r="D140" s="270" t="s">
        <v>1259</v>
      </c>
      <c r="E140" s="450"/>
      <c r="F140" s="571" t="s">
        <v>57</v>
      </c>
      <c r="G140" s="570" t="s">
        <v>95</v>
      </c>
      <c r="H140" s="573" t="s">
        <v>70</v>
      </c>
      <c r="I140" s="579" t="s">
        <v>1073</v>
      </c>
      <c r="J140" s="590" t="s">
        <v>1064</v>
      </c>
      <c r="K140" s="590" t="s">
        <v>1053</v>
      </c>
      <c r="L140" s="589" t="s">
        <v>1068</v>
      </c>
      <c r="M140" s="584">
        <v>3.1071</v>
      </c>
      <c r="N140" s="51">
        <v>1</v>
      </c>
      <c r="O140" s="217"/>
      <c r="P140" s="217"/>
      <c r="Q140" s="56"/>
      <c r="R140" s="135"/>
      <c r="S140" s="58"/>
      <c r="T140" s="59"/>
      <c r="U140" s="136"/>
      <c r="V140" s="61"/>
      <c r="W140" s="496"/>
      <c r="X140" s="63"/>
      <c r="Y140" s="64"/>
      <c r="Z140" s="65"/>
      <c r="AA140" s="534"/>
      <c r="AB140" s="536"/>
      <c r="AC140" s="304"/>
      <c r="AD140" s="220">
        <f t="shared" si="101"/>
        <v>0</v>
      </c>
      <c r="AE140" s="68">
        <f t="shared" ref="AE140" si="137">N140*AD140</f>
        <v>0</v>
      </c>
      <c r="AF140" s="69"/>
      <c r="AG140" s="69"/>
      <c r="AH140" s="70"/>
      <c r="AI140" s="159"/>
      <c r="AJ140" s="159"/>
      <c r="AK140" s="159"/>
      <c r="AL140" s="495"/>
      <c r="AM140" s="489"/>
      <c r="AN140" s="69">
        <v>329</v>
      </c>
      <c r="AO140" s="70"/>
      <c r="AP140" s="70"/>
      <c r="AQ140" s="601"/>
      <c r="AR140" s="69">
        <v>269</v>
      </c>
      <c r="AS140" s="69"/>
      <c r="AT140" s="493"/>
      <c r="AU140" s="494"/>
      <c r="AV140" s="490">
        <f t="shared" si="124"/>
        <v>269</v>
      </c>
      <c r="AW140" s="490">
        <f t="shared" si="125"/>
        <v>269</v>
      </c>
      <c r="AX140" s="71"/>
      <c r="AY140" s="72"/>
      <c r="AZ140" s="512"/>
      <c r="BA140" s="535"/>
      <c r="BB140" s="286"/>
      <c r="BC140" s="52">
        <f t="shared" si="126"/>
        <v>0</v>
      </c>
      <c r="BD140" s="51">
        <f t="shared" si="127"/>
        <v>0</v>
      </c>
      <c r="BE140" s="491">
        <f t="shared" si="109"/>
        <v>269</v>
      </c>
      <c r="BF140" s="395"/>
      <c r="BG140" s="217">
        <f t="shared" si="102"/>
        <v>0</v>
      </c>
      <c r="BH140" s="491">
        <f t="shared" si="128"/>
        <v>295.90000000000003</v>
      </c>
      <c r="BI140" s="395"/>
      <c r="BJ140" s="51">
        <f t="shared" si="129"/>
        <v>0</v>
      </c>
      <c r="BK140" s="491">
        <f t="shared" si="130"/>
        <v>309.34999999999997</v>
      </c>
      <c r="BL140" s="395"/>
      <c r="BM140" s="217">
        <f t="shared" si="131"/>
        <v>0</v>
      </c>
      <c r="BN140" s="491">
        <f t="shared" si="132"/>
        <v>322.8</v>
      </c>
      <c r="BO140" s="392">
        <f t="shared" si="133"/>
        <v>0</v>
      </c>
      <c r="BP140" s="217">
        <f t="shared" si="134"/>
        <v>0</v>
      </c>
      <c r="BQ140" s="51">
        <f t="shared" si="135"/>
        <v>0</v>
      </c>
      <c r="BR140" s="77">
        <v>2038</v>
      </c>
      <c r="JY140" s="3"/>
      <c r="JZ140" s="3"/>
      <c r="KA140" s="3"/>
      <c r="KB140" s="3"/>
      <c r="KC140" s="3"/>
      <c r="KD140" s="3"/>
      <c r="KE140" s="3"/>
      <c r="KF140" s="3"/>
      <c r="KG140" s="3"/>
    </row>
    <row r="141" spans="1:293" ht="13" customHeight="1" x14ac:dyDescent="0.15">
      <c r="A141" s="51" t="str">
        <f t="shared" ref="A141:A147" si="138">"SQ6"&amp;REPT(0,4-LEN(BR141))&amp;BR141</f>
        <v>SQ62040</v>
      </c>
      <c r="B141" s="270" t="s">
        <v>682</v>
      </c>
      <c r="C141" s="270" t="s">
        <v>638</v>
      </c>
      <c r="D141" s="270" t="s">
        <v>1259</v>
      </c>
      <c r="E141" s="397"/>
      <c r="F141" s="571" t="s">
        <v>57</v>
      </c>
      <c r="G141" s="570" t="s">
        <v>95</v>
      </c>
      <c r="H141" s="573" t="s">
        <v>70</v>
      </c>
      <c r="I141" s="579" t="s">
        <v>1073</v>
      </c>
      <c r="J141" s="590" t="s">
        <v>1064</v>
      </c>
      <c r="K141" s="590" t="s">
        <v>1053</v>
      </c>
      <c r="L141" s="589" t="s">
        <v>1068</v>
      </c>
      <c r="M141" s="584">
        <v>2.4946999999999999</v>
      </c>
      <c r="N141" s="51">
        <v>1</v>
      </c>
      <c r="O141" s="217"/>
      <c r="P141" s="217"/>
      <c r="Q141" s="56"/>
      <c r="R141" s="135"/>
      <c r="S141" s="58"/>
      <c r="T141" s="59"/>
      <c r="U141" s="136"/>
      <c r="V141" s="61"/>
      <c r="W141" s="496"/>
      <c r="X141" s="63"/>
      <c r="Y141" s="64"/>
      <c r="Z141" s="65"/>
      <c r="AA141" s="534"/>
      <c r="AB141" s="536"/>
      <c r="AC141" s="304"/>
      <c r="AD141" s="220">
        <f t="shared" si="101"/>
        <v>0</v>
      </c>
      <c r="AE141" s="68">
        <f t="shared" ref="AE141:AE147" si="139">N141*AD141</f>
        <v>0</v>
      </c>
      <c r="AF141" s="69"/>
      <c r="AG141" s="69"/>
      <c r="AH141" s="70"/>
      <c r="AI141" s="159"/>
      <c r="AJ141" s="159"/>
      <c r="AK141" s="159"/>
      <c r="AL141" s="495"/>
      <c r="AM141" s="489"/>
      <c r="AN141" s="69">
        <v>294</v>
      </c>
      <c r="AO141" s="70"/>
      <c r="AP141" s="70"/>
      <c r="AQ141" s="601"/>
      <c r="AR141" s="69">
        <v>239</v>
      </c>
      <c r="AS141" s="69"/>
      <c r="AT141" s="493"/>
      <c r="AU141" s="494"/>
      <c r="AV141" s="490">
        <f t="shared" si="124"/>
        <v>239</v>
      </c>
      <c r="AW141" s="490">
        <f t="shared" si="125"/>
        <v>239</v>
      </c>
      <c r="AX141" s="71"/>
      <c r="AY141" s="72"/>
      <c r="AZ141" s="512"/>
      <c r="BA141" s="535"/>
      <c r="BB141" s="286"/>
      <c r="BC141" s="52">
        <f t="shared" si="126"/>
        <v>0</v>
      </c>
      <c r="BD141" s="51">
        <f t="shared" si="127"/>
        <v>0</v>
      </c>
      <c r="BE141" s="491">
        <f t="shared" si="109"/>
        <v>239</v>
      </c>
      <c r="BF141" s="395"/>
      <c r="BG141" s="217">
        <f t="shared" si="102"/>
        <v>0</v>
      </c>
      <c r="BH141" s="491">
        <f t="shared" si="128"/>
        <v>262.90000000000003</v>
      </c>
      <c r="BI141" s="395"/>
      <c r="BJ141" s="51">
        <f t="shared" si="129"/>
        <v>0</v>
      </c>
      <c r="BK141" s="491">
        <f t="shared" si="130"/>
        <v>274.84999999999997</v>
      </c>
      <c r="BL141" s="395"/>
      <c r="BM141" s="217">
        <f t="shared" si="131"/>
        <v>0</v>
      </c>
      <c r="BN141" s="491">
        <f t="shared" si="132"/>
        <v>286.8</v>
      </c>
      <c r="BO141" s="392">
        <f t="shared" si="133"/>
        <v>0</v>
      </c>
      <c r="BP141" s="217">
        <f t="shared" si="134"/>
        <v>0</v>
      </c>
      <c r="BQ141" s="51">
        <f t="shared" si="135"/>
        <v>0</v>
      </c>
      <c r="BR141" s="77">
        <v>2040</v>
      </c>
      <c r="JY141" s="3"/>
      <c r="JZ141" s="3"/>
      <c r="KA141" s="3"/>
      <c r="KB141" s="3"/>
      <c r="KC141" s="3"/>
      <c r="KD141" s="3"/>
      <c r="KE141" s="3"/>
      <c r="KF141" s="3"/>
      <c r="KG141" s="3"/>
    </row>
    <row r="142" spans="1:293" ht="13" customHeight="1" x14ac:dyDescent="0.15">
      <c r="A142" s="51" t="str">
        <f t="shared" si="138"/>
        <v>SQ62041</v>
      </c>
      <c r="B142" s="270" t="s">
        <v>682</v>
      </c>
      <c r="C142" s="270" t="s">
        <v>639</v>
      </c>
      <c r="D142" s="270" t="s">
        <v>1259</v>
      </c>
      <c r="E142" s="397"/>
      <c r="F142" s="571" t="s">
        <v>57</v>
      </c>
      <c r="G142" s="570" t="s">
        <v>95</v>
      </c>
      <c r="H142" s="573" t="s">
        <v>70</v>
      </c>
      <c r="I142" s="579" t="s">
        <v>1073</v>
      </c>
      <c r="J142" s="590" t="s">
        <v>1064</v>
      </c>
      <c r="K142" s="590" t="s">
        <v>1053</v>
      </c>
      <c r="L142" s="589" t="s">
        <v>1068</v>
      </c>
      <c r="M142" s="584">
        <v>3.6059999999999999</v>
      </c>
      <c r="N142" s="51">
        <v>1</v>
      </c>
      <c r="O142" s="217"/>
      <c r="P142" s="217"/>
      <c r="Q142" s="56"/>
      <c r="R142" s="135"/>
      <c r="S142" s="58"/>
      <c r="T142" s="59"/>
      <c r="U142" s="136"/>
      <c r="V142" s="61"/>
      <c r="W142" s="496"/>
      <c r="X142" s="63"/>
      <c r="Y142" s="64"/>
      <c r="Z142" s="65"/>
      <c r="AA142" s="534"/>
      <c r="AB142" s="536"/>
      <c r="AC142" s="304"/>
      <c r="AD142" s="220">
        <f t="shared" si="101"/>
        <v>0</v>
      </c>
      <c r="AE142" s="68">
        <f t="shared" si="139"/>
        <v>0</v>
      </c>
      <c r="AF142" s="69"/>
      <c r="AG142" s="69"/>
      <c r="AH142" s="70"/>
      <c r="AI142" s="159"/>
      <c r="AJ142" s="159"/>
      <c r="AK142" s="159"/>
      <c r="AL142" s="495"/>
      <c r="AM142" s="489"/>
      <c r="AN142" s="69">
        <v>384</v>
      </c>
      <c r="AO142" s="70"/>
      <c r="AP142" s="70"/>
      <c r="AQ142" s="601"/>
      <c r="AR142" s="69">
        <v>314</v>
      </c>
      <c r="AS142" s="69"/>
      <c r="AT142" s="493"/>
      <c r="AU142" s="494"/>
      <c r="AV142" s="490">
        <f t="shared" si="124"/>
        <v>314</v>
      </c>
      <c r="AW142" s="490">
        <f t="shared" si="125"/>
        <v>314</v>
      </c>
      <c r="AX142" s="71"/>
      <c r="AY142" s="72"/>
      <c r="AZ142" s="512"/>
      <c r="BA142" s="535"/>
      <c r="BB142" s="286"/>
      <c r="BC142" s="52">
        <f t="shared" si="126"/>
        <v>0</v>
      </c>
      <c r="BD142" s="51">
        <f t="shared" si="127"/>
        <v>0</v>
      </c>
      <c r="BE142" s="491">
        <f t="shared" si="109"/>
        <v>314</v>
      </c>
      <c r="BF142" s="395"/>
      <c r="BG142" s="217">
        <f t="shared" si="102"/>
        <v>0</v>
      </c>
      <c r="BH142" s="491">
        <f t="shared" si="128"/>
        <v>345.40000000000003</v>
      </c>
      <c r="BI142" s="395"/>
      <c r="BJ142" s="51">
        <f t="shared" si="129"/>
        <v>0</v>
      </c>
      <c r="BK142" s="491">
        <f t="shared" si="130"/>
        <v>361.09999999999997</v>
      </c>
      <c r="BL142" s="395"/>
      <c r="BM142" s="217">
        <f t="shared" si="131"/>
        <v>0</v>
      </c>
      <c r="BN142" s="491">
        <f t="shared" si="132"/>
        <v>376.8</v>
      </c>
      <c r="BO142" s="392">
        <f t="shared" si="133"/>
        <v>0</v>
      </c>
      <c r="BP142" s="217">
        <f t="shared" si="134"/>
        <v>0</v>
      </c>
      <c r="BQ142" s="51">
        <f t="shared" si="135"/>
        <v>0</v>
      </c>
      <c r="BR142" s="77">
        <v>2041</v>
      </c>
      <c r="JY142" s="3"/>
      <c r="JZ142" s="3"/>
      <c r="KA142" s="3"/>
      <c r="KB142" s="3"/>
      <c r="KC142" s="3"/>
      <c r="KD142" s="3"/>
      <c r="KE142" s="3"/>
      <c r="KF142" s="3"/>
      <c r="KG142" s="3"/>
    </row>
    <row r="143" spans="1:293" ht="13" customHeight="1" x14ac:dyDescent="0.15">
      <c r="A143" s="51" t="str">
        <f t="shared" si="138"/>
        <v>SQ62043</v>
      </c>
      <c r="B143" s="270" t="s">
        <v>682</v>
      </c>
      <c r="C143" s="270" t="s">
        <v>640</v>
      </c>
      <c r="D143" s="270" t="s">
        <v>1259</v>
      </c>
      <c r="E143" s="397"/>
      <c r="F143" s="571" t="s">
        <v>57</v>
      </c>
      <c r="G143" s="570" t="s">
        <v>95</v>
      </c>
      <c r="H143" s="573" t="s">
        <v>70</v>
      </c>
      <c r="I143" s="579" t="s">
        <v>1073</v>
      </c>
      <c r="J143" s="590" t="s">
        <v>1064</v>
      </c>
      <c r="K143" s="590" t="s">
        <v>1053</v>
      </c>
      <c r="L143" s="589" t="s">
        <v>1068</v>
      </c>
      <c r="M143" s="584">
        <v>2.4946999999999999</v>
      </c>
      <c r="N143" s="51">
        <v>1</v>
      </c>
      <c r="O143" s="217"/>
      <c r="P143" s="217"/>
      <c r="Q143" s="56"/>
      <c r="R143" s="135"/>
      <c r="S143" s="58"/>
      <c r="T143" s="59"/>
      <c r="U143" s="136"/>
      <c r="V143" s="61"/>
      <c r="W143" s="496"/>
      <c r="X143" s="63"/>
      <c r="Y143" s="64"/>
      <c r="Z143" s="65"/>
      <c r="AA143" s="534"/>
      <c r="AB143" s="536"/>
      <c r="AC143" s="304"/>
      <c r="AD143" s="220">
        <f t="shared" si="101"/>
        <v>0</v>
      </c>
      <c r="AE143" s="68">
        <f t="shared" si="139"/>
        <v>0</v>
      </c>
      <c r="AF143" s="69"/>
      <c r="AG143" s="69"/>
      <c r="AH143" s="70"/>
      <c r="AI143" s="159"/>
      <c r="AJ143" s="159"/>
      <c r="AK143" s="159"/>
      <c r="AL143" s="495"/>
      <c r="AM143" s="489"/>
      <c r="AN143" s="69">
        <v>294</v>
      </c>
      <c r="AO143" s="70"/>
      <c r="AP143" s="70"/>
      <c r="AQ143" s="601"/>
      <c r="AR143" s="69">
        <v>239</v>
      </c>
      <c r="AS143" s="69"/>
      <c r="AT143" s="493"/>
      <c r="AU143" s="494"/>
      <c r="AV143" s="490">
        <f t="shared" si="124"/>
        <v>239</v>
      </c>
      <c r="AW143" s="490">
        <f t="shared" si="125"/>
        <v>239</v>
      </c>
      <c r="AX143" s="71"/>
      <c r="AY143" s="72"/>
      <c r="AZ143" s="512"/>
      <c r="BA143" s="535"/>
      <c r="BB143" s="286"/>
      <c r="BC143" s="52">
        <f t="shared" si="126"/>
        <v>0</v>
      </c>
      <c r="BD143" s="51">
        <f t="shared" si="127"/>
        <v>0</v>
      </c>
      <c r="BE143" s="491">
        <f t="shared" si="109"/>
        <v>239</v>
      </c>
      <c r="BF143" s="395"/>
      <c r="BG143" s="217">
        <f t="shared" si="102"/>
        <v>0</v>
      </c>
      <c r="BH143" s="491">
        <f t="shared" si="128"/>
        <v>262.90000000000003</v>
      </c>
      <c r="BI143" s="395"/>
      <c r="BJ143" s="51">
        <f t="shared" si="129"/>
        <v>0</v>
      </c>
      <c r="BK143" s="491">
        <f t="shared" si="130"/>
        <v>274.84999999999997</v>
      </c>
      <c r="BL143" s="395"/>
      <c r="BM143" s="217">
        <f t="shared" si="131"/>
        <v>0</v>
      </c>
      <c r="BN143" s="491">
        <f t="shared" si="132"/>
        <v>286.8</v>
      </c>
      <c r="BO143" s="392">
        <f t="shared" si="133"/>
        <v>0</v>
      </c>
      <c r="BP143" s="217">
        <f t="shared" si="134"/>
        <v>0</v>
      </c>
      <c r="BQ143" s="51">
        <f t="shared" si="135"/>
        <v>0</v>
      </c>
      <c r="BR143" s="77">
        <v>2043</v>
      </c>
      <c r="JY143" s="3"/>
      <c r="JZ143" s="3"/>
      <c r="KA143" s="3"/>
      <c r="KB143" s="3"/>
      <c r="KC143" s="3"/>
      <c r="KD143" s="3"/>
      <c r="KE143" s="3"/>
      <c r="KF143" s="3"/>
      <c r="KG143" s="3"/>
    </row>
    <row r="144" spans="1:293" ht="13" customHeight="1" x14ac:dyDescent="0.15">
      <c r="A144" s="51" t="str">
        <f t="shared" si="138"/>
        <v>SQ62044</v>
      </c>
      <c r="B144" s="270" t="s">
        <v>682</v>
      </c>
      <c r="C144" s="270" t="s">
        <v>641</v>
      </c>
      <c r="D144" s="270" t="s">
        <v>1259</v>
      </c>
      <c r="E144" s="397"/>
      <c r="F144" s="571" t="s">
        <v>1040</v>
      </c>
      <c r="G144" s="570" t="s">
        <v>95</v>
      </c>
      <c r="H144" s="574" t="s">
        <v>1077</v>
      </c>
      <c r="I144" s="579" t="s">
        <v>1073</v>
      </c>
      <c r="J144" s="590" t="s">
        <v>1064</v>
      </c>
      <c r="K144" s="590" t="s">
        <v>1053</v>
      </c>
      <c r="L144" s="589" t="s">
        <v>1068</v>
      </c>
      <c r="M144" s="584">
        <v>2.8121999999999998</v>
      </c>
      <c r="N144" s="51">
        <v>1</v>
      </c>
      <c r="O144" s="217"/>
      <c r="P144" s="217"/>
      <c r="Q144" s="56"/>
      <c r="R144" s="135"/>
      <c r="S144" s="58"/>
      <c r="T144" s="59"/>
      <c r="U144" s="136"/>
      <c r="V144" s="61"/>
      <c r="W144" s="496"/>
      <c r="X144" s="63"/>
      <c r="Y144" s="64"/>
      <c r="Z144" s="65"/>
      <c r="AA144" s="534"/>
      <c r="AB144" s="536"/>
      <c r="AC144" s="304"/>
      <c r="AD144" s="220">
        <f t="shared" si="101"/>
        <v>0</v>
      </c>
      <c r="AE144" s="68">
        <f t="shared" si="139"/>
        <v>0</v>
      </c>
      <c r="AF144" s="69"/>
      <c r="AG144" s="69"/>
      <c r="AH144" s="70"/>
      <c r="AI144" s="159"/>
      <c r="AJ144" s="159"/>
      <c r="AK144" s="159"/>
      <c r="AL144" s="495"/>
      <c r="AM144" s="489"/>
      <c r="AN144" s="69">
        <v>309</v>
      </c>
      <c r="AO144" s="70"/>
      <c r="AP144" s="70"/>
      <c r="AQ144" s="601"/>
      <c r="AR144" s="69">
        <v>254</v>
      </c>
      <c r="AS144" s="69"/>
      <c r="AT144" s="493"/>
      <c r="AU144" s="494"/>
      <c r="AV144" s="490">
        <f t="shared" si="124"/>
        <v>254</v>
      </c>
      <c r="AW144" s="490">
        <f t="shared" si="125"/>
        <v>254</v>
      </c>
      <c r="AX144" s="71"/>
      <c r="AY144" s="72"/>
      <c r="AZ144" s="512"/>
      <c r="BA144" s="535"/>
      <c r="BB144" s="286"/>
      <c r="BC144" s="52">
        <f t="shared" si="126"/>
        <v>0</v>
      </c>
      <c r="BD144" s="51">
        <f t="shared" si="127"/>
        <v>0</v>
      </c>
      <c r="BE144" s="491">
        <f t="shared" si="109"/>
        <v>254</v>
      </c>
      <c r="BF144" s="395"/>
      <c r="BG144" s="217">
        <f t="shared" si="102"/>
        <v>0</v>
      </c>
      <c r="BH144" s="491">
        <f t="shared" si="128"/>
        <v>279.40000000000003</v>
      </c>
      <c r="BI144" s="395"/>
      <c r="BJ144" s="51">
        <f t="shared" si="129"/>
        <v>0</v>
      </c>
      <c r="BK144" s="491">
        <f t="shared" si="130"/>
        <v>292.09999999999997</v>
      </c>
      <c r="BL144" s="395"/>
      <c r="BM144" s="217">
        <f t="shared" si="131"/>
        <v>0</v>
      </c>
      <c r="BN144" s="491">
        <f t="shared" si="132"/>
        <v>304.8</v>
      </c>
      <c r="BO144" s="392">
        <f t="shared" si="133"/>
        <v>0</v>
      </c>
      <c r="BP144" s="217">
        <f t="shared" si="134"/>
        <v>0</v>
      </c>
      <c r="BQ144" s="51">
        <f t="shared" si="135"/>
        <v>0</v>
      </c>
      <c r="BR144" s="77">
        <v>2044</v>
      </c>
      <c r="JY144" s="3"/>
      <c r="JZ144" s="3"/>
      <c r="KA144" s="3"/>
      <c r="KB144" s="3"/>
      <c r="KC144" s="3"/>
      <c r="KD144" s="3"/>
      <c r="KE144" s="3"/>
      <c r="KF144" s="3"/>
      <c r="KG144" s="3"/>
    </row>
    <row r="145" spans="1:293" ht="13" customHeight="1" x14ac:dyDescent="0.15">
      <c r="A145" s="51" t="str">
        <f t="shared" si="138"/>
        <v>SQ62049</v>
      </c>
      <c r="B145" s="270" t="s">
        <v>682</v>
      </c>
      <c r="C145" s="270" t="s">
        <v>642</v>
      </c>
      <c r="D145" s="270" t="s">
        <v>1259</v>
      </c>
      <c r="E145" s="397"/>
      <c r="F145" s="571" t="s">
        <v>1040</v>
      </c>
      <c r="G145" s="570" t="s">
        <v>95</v>
      </c>
      <c r="H145" s="574" t="s">
        <v>1077</v>
      </c>
      <c r="I145" s="579" t="s">
        <v>1073</v>
      </c>
      <c r="J145" s="590" t="s">
        <v>1064</v>
      </c>
      <c r="K145" s="590" t="s">
        <v>1053</v>
      </c>
      <c r="L145" s="589" t="s">
        <v>1068</v>
      </c>
      <c r="M145" s="584">
        <v>3.8782000000000001</v>
      </c>
      <c r="N145" s="51">
        <v>1</v>
      </c>
      <c r="O145" s="217"/>
      <c r="P145" s="217"/>
      <c r="Q145" s="56"/>
      <c r="R145" s="135"/>
      <c r="S145" s="58"/>
      <c r="T145" s="59"/>
      <c r="U145" s="136"/>
      <c r="V145" s="61"/>
      <c r="W145" s="496"/>
      <c r="X145" s="63"/>
      <c r="Y145" s="64"/>
      <c r="Z145" s="65"/>
      <c r="AA145" s="534"/>
      <c r="AB145" s="536"/>
      <c r="AC145" s="304"/>
      <c r="AD145" s="220">
        <f t="shared" si="101"/>
        <v>0</v>
      </c>
      <c r="AE145" s="68">
        <f t="shared" si="139"/>
        <v>0</v>
      </c>
      <c r="AF145" s="69"/>
      <c r="AG145" s="69"/>
      <c r="AH145" s="70"/>
      <c r="AI145" s="159"/>
      <c r="AJ145" s="159"/>
      <c r="AK145" s="159"/>
      <c r="AL145" s="495"/>
      <c r="AM145" s="489"/>
      <c r="AN145" s="69">
        <v>399</v>
      </c>
      <c r="AO145" s="70"/>
      <c r="AP145" s="70"/>
      <c r="AQ145" s="601"/>
      <c r="AR145" s="69">
        <v>324</v>
      </c>
      <c r="AS145" s="69"/>
      <c r="AT145" s="493"/>
      <c r="AU145" s="494"/>
      <c r="AV145" s="490">
        <f t="shared" si="124"/>
        <v>324</v>
      </c>
      <c r="AW145" s="490">
        <f t="shared" si="125"/>
        <v>324</v>
      </c>
      <c r="AX145" s="71"/>
      <c r="AY145" s="72"/>
      <c r="AZ145" s="512"/>
      <c r="BA145" s="535"/>
      <c r="BB145" s="286"/>
      <c r="BC145" s="52">
        <f t="shared" si="126"/>
        <v>0</v>
      </c>
      <c r="BD145" s="51">
        <f t="shared" si="127"/>
        <v>0</v>
      </c>
      <c r="BE145" s="491">
        <f t="shared" si="109"/>
        <v>324</v>
      </c>
      <c r="BF145" s="395"/>
      <c r="BG145" s="217">
        <f t="shared" si="102"/>
        <v>0</v>
      </c>
      <c r="BH145" s="491">
        <f t="shared" si="128"/>
        <v>356.40000000000003</v>
      </c>
      <c r="BI145" s="395"/>
      <c r="BJ145" s="51">
        <f t="shared" si="129"/>
        <v>0</v>
      </c>
      <c r="BK145" s="491">
        <f t="shared" si="130"/>
        <v>372.59999999999997</v>
      </c>
      <c r="BL145" s="395"/>
      <c r="BM145" s="217">
        <f t="shared" si="131"/>
        <v>0</v>
      </c>
      <c r="BN145" s="491">
        <f t="shared" si="132"/>
        <v>388.8</v>
      </c>
      <c r="BO145" s="392">
        <f t="shared" si="133"/>
        <v>0</v>
      </c>
      <c r="BP145" s="217">
        <f t="shared" si="134"/>
        <v>0</v>
      </c>
      <c r="BQ145" s="51">
        <f t="shared" si="135"/>
        <v>0</v>
      </c>
      <c r="BR145" s="77">
        <v>2049</v>
      </c>
      <c r="JY145" s="3"/>
      <c r="JZ145" s="3"/>
      <c r="KA145" s="3"/>
      <c r="KB145" s="3"/>
      <c r="KC145" s="3"/>
      <c r="KD145" s="3"/>
      <c r="KE145" s="3"/>
      <c r="KF145" s="3"/>
      <c r="KG145" s="3"/>
    </row>
    <row r="146" spans="1:293" ht="13" customHeight="1" x14ac:dyDescent="0.15">
      <c r="A146" s="51" t="str">
        <f t="shared" si="138"/>
        <v>SQ62047</v>
      </c>
      <c r="B146" s="270" t="s">
        <v>682</v>
      </c>
      <c r="C146" s="270" t="s">
        <v>643</v>
      </c>
      <c r="D146" s="270" t="s">
        <v>1259</v>
      </c>
      <c r="E146" s="397"/>
      <c r="F146" s="571" t="s">
        <v>57</v>
      </c>
      <c r="G146" s="570" t="s">
        <v>95</v>
      </c>
      <c r="H146" s="573" t="s">
        <v>70</v>
      </c>
      <c r="I146" s="579" t="s">
        <v>1073</v>
      </c>
      <c r="J146" s="590" t="s">
        <v>1064</v>
      </c>
      <c r="K146" s="590" t="s">
        <v>1053</v>
      </c>
      <c r="L146" s="589" t="s">
        <v>1068</v>
      </c>
      <c r="M146" s="584">
        <v>3.47</v>
      </c>
      <c r="N146" s="51">
        <v>1</v>
      </c>
      <c r="O146" s="217"/>
      <c r="P146" s="217"/>
      <c r="Q146" s="56"/>
      <c r="R146" s="135"/>
      <c r="S146" s="58"/>
      <c r="T146" s="59"/>
      <c r="U146" s="136"/>
      <c r="V146" s="61"/>
      <c r="W146" s="496"/>
      <c r="X146" s="63"/>
      <c r="Y146" s="64"/>
      <c r="Z146" s="65"/>
      <c r="AA146" s="534"/>
      <c r="AB146" s="536"/>
      <c r="AC146" s="304"/>
      <c r="AD146" s="220">
        <f t="shared" si="101"/>
        <v>0</v>
      </c>
      <c r="AE146" s="68">
        <f t="shared" si="139"/>
        <v>0</v>
      </c>
      <c r="AF146" s="69"/>
      <c r="AG146" s="69"/>
      <c r="AH146" s="70"/>
      <c r="AI146" s="159"/>
      <c r="AJ146" s="159"/>
      <c r="AK146" s="159"/>
      <c r="AL146" s="495"/>
      <c r="AM146" s="489"/>
      <c r="AN146" s="69">
        <v>379</v>
      </c>
      <c r="AO146" s="70"/>
      <c r="AP146" s="70"/>
      <c r="AQ146" s="601"/>
      <c r="AR146" s="69">
        <v>309</v>
      </c>
      <c r="AS146" s="69"/>
      <c r="AT146" s="493"/>
      <c r="AU146" s="494"/>
      <c r="AV146" s="490">
        <f t="shared" si="124"/>
        <v>309</v>
      </c>
      <c r="AW146" s="490">
        <f t="shared" si="125"/>
        <v>309</v>
      </c>
      <c r="AX146" s="71"/>
      <c r="AY146" s="72"/>
      <c r="AZ146" s="512"/>
      <c r="BA146" s="535"/>
      <c r="BB146" s="286"/>
      <c r="BC146" s="52">
        <f t="shared" si="126"/>
        <v>0</v>
      </c>
      <c r="BD146" s="51">
        <f t="shared" si="127"/>
        <v>0</v>
      </c>
      <c r="BE146" s="491">
        <f t="shared" si="109"/>
        <v>309</v>
      </c>
      <c r="BF146" s="395"/>
      <c r="BG146" s="217">
        <f t="shared" si="102"/>
        <v>0</v>
      </c>
      <c r="BH146" s="491">
        <f t="shared" si="128"/>
        <v>339.90000000000003</v>
      </c>
      <c r="BI146" s="395"/>
      <c r="BJ146" s="51">
        <f t="shared" si="129"/>
        <v>0</v>
      </c>
      <c r="BK146" s="491">
        <f t="shared" si="130"/>
        <v>355.34999999999997</v>
      </c>
      <c r="BL146" s="395"/>
      <c r="BM146" s="217">
        <f t="shared" si="131"/>
        <v>0</v>
      </c>
      <c r="BN146" s="491">
        <f t="shared" si="132"/>
        <v>370.8</v>
      </c>
      <c r="BO146" s="392">
        <f t="shared" si="133"/>
        <v>0</v>
      </c>
      <c r="BP146" s="217">
        <f t="shared" si="134"/>
        <v>0</v>
      </c>
      <c r="BQ146" s="51">
        <f t="shared" si="135"/>
        <v>0</v>
      </c>
      <c r="BR146" s="77">
        <v>2047</v>
      </c>
      <c r="JY146" s="3"/>
      <c r="JZ146" s="3"/>
      <c r="KA146" s="3"/>
      <c r="KB146" s="3"/>
      <c r="KC146" s="3"/>
      <c r="KD146" s="3"/>
      <c r="KE146" s="3"/>
      <c r="KF146" s="3"/>
      <c r="KG146" s="3"/>
    </row>
    <row r="147" spans="1:293" ht="13" customHeight="1" x14ac:dyDescent="0.15">
      <c r="A147" s="51" t="str">
        <f t="shared" si="138"/>
        <v>SQ61741</v>
      </c>
      <c r="B147" s="270" t="s">
        <v>682</v>
      </c>
      <c r="C147" s="270" t="s">
        <v>644</v>
      </c>
      <c r="D147" s="270" t="s">
        <v>1259</v>
      </c>
      <c r="E147" s="397"/>
      <c r="F147" s="571" t="s">
        <v>57</v>
      </c>
      <c r="G147" s="570" t="s">
        <v>83</v>
      </c>
      <c r="H147" s="573" t="s">
        <v>70</v>
      </c>
      <c r="I147" s="579" t="s">
        <v>1073</v>
      </c>
      <c r="J147" s="590" t="s">
        <v>1064</v>
      </c>
      <c r="K147" s="590" t="s">
        <v>1053</v>
      </c>
      <c r="L147" s="589" t="s">
        <v>1068</v>
      </c>
      <c r="M147" s="584">
        <v>4.2410899999999998</v>
      </c>
      <c r="N147" s="51">
        <v>4</v>
      </c>
      <c r="O147" s="217"/>
      <c r="P147" s="217"/>
      <c r="Q147" s="56"/>
      <c r="R147" s="135"/>
      <c r="S147" s="58"/>
      <c r="T147" s="59"/>
      <c r="U147" s="136"/>
      <c r="V147" s="61"/>
      <c r="W147" s="496"/>
      <c r="X147" s="63"/>
      <c r="Y147" s="64"/>
      <c r="Z147" s="65"/>
      <c r="AA147" s="534"/>
      <c r="AB147" s="536"/>
      <c r="AC147" s="304"/>
      <c r="AD147" s="220">
        <f t="shared" si="101"/>
        <v>0</v>
      </c>
      <c r="AE147" s="68">
        <f t="shared" si="139"/>
        <v>0</v>
      </c>
      <c r="AF147" s="69"/>
      <c r="AG147" s="69"/>
      <c r="AH147" s="70"/>
      <c r="AI147" s="159"/>
      <c r="AJ147" s="159"/>
      <c r="AK147" s="159"/>
      <c r="AL147" s="495"/>
      <c r="AM147" s="489"/>
      <c r="AN147" s="69">
        <v>434</v>
      </c>
      <c r="AO147" s="70"/>
      <c r="AP147" s="70"/>
      <c r="AQ147" s="601"/>
      <c r="AR147" s="69">
        <v>354</v>
      </c>
      <c r="AS147" s="69"/>
      <c r="AT147" s="493"/>
      <c r="AU147" s="494"/>
      <c r="AV147" s="490">
        <f t="shared" si="124"/>
        <v>354</v>
      </c>
      <c r="AW147" s="490">
        <f t="shared" si="125"/>
        <v>354</v>
      </c>
      <c r="AX147" s="71"/>
      <c r="AY147" s="72"/>
      <c r="AZ147" s="512"/>
      <c r="BA147" s="535"/>
      <c r="BB147" s="286"/>
      <c r="BC147" s="52">
        <f t="shared" si="126"/>
        <v>0</v>
      </c>
      <c r="BD147" s="51">
        <f t="shared" si="127"/>
        <v>0</v>
      </c>
      <c r="BE147" s="491">
        <f t="shared" si="109"/>
        <v>354</v>
      </c>
      <c r="BF147" s="395"/>
      <c r="BG147" s="217">
        <f t="shared" si="102"/>
        <v>0</v>
      </c>
      <c r="BH147" s="491">
        <f t="shared" si="128"/>
        <v>389.40000000000003</v>
      </c>
      <c r="BI147" s="395"/>
      <c r="BJ147" s="51">
        <f t="shared" si="129"/>
        <v>0</v>
      </c>
      <c r="BK147" s="491">
        <f t="shared" si="130"/>
        <v>407.09999999999997</v>
      </c>
      <c r="BL147" s="395"/>
      <c r="BM147" s="217">
        <f t="shared" si="131"/>
        <v>0</v>
      </c>
      <c r="BN147" s="491">
        <f t="shared" si="132"/>
        <v>424.8</v>
      </c>
      <c r="BO147" s="392">
        <f t="shared" si="133"/>
        <v>0</v>
      </c>
      <c r="BP147" s="217">
        <f t="shared" si="134"/>
        <v>0</v>
      </c>
      <c r="BQ147" s="51">
        <f t="shared" si="135"/>
        <v>0</v>
      </c>
      <c r="BR147" s="77">
        <v>1741</v>
      </c>
      <c r="JY147" s="3"/>
      <c r="JZ147" s="3"/>
      <c r="KA147" s="3"/>
      <c r="KB147" s="3"/>
      <c r="KC147" s="3"/>
      <c r="KD147" s="3"/>
      <c r="KE147" s="3"/>
      <c r="KF147" s="3"/>
      <c r="KG147" s="3"/>
    </row>
    <row r="148" spans="1:293" ht="13" customHeight="1" x14ac:dyDescent="0.15">
      <c r="A148" s="51" t="str">
        <f t="shared" si="103"/>
        <v>SQ61729</v>
      </c>
      <c r="B148" s="270" t="s">
        <v>682</v>
      </c>
      <c r="C148" s="270" t="s">
        <v>645</v>
      </c>
      <c r="D148" s="270" t="s">
        <v>1259</v>
      </c>
      <c r="E148" s="397"/>
      <c r="F148" s="571" t="s">
        <v>57</v>
      </c>
      <c r="G148" s="570" t="s">
        <v>83</v>
      </c>
      <c r="H148" s="573" t="s">
        <v>75</v>
      </c>
      <c r="I148" s="579" t="s">
        <v>1073</v>
      </c>
      <c r="J148" s="590" t="s">
        <v>1064</v>
      </c>
      <c r="K148" s="590" t="s">
        <v>1053</v>
      </c>
      <c r="L148" s="589" t="s">
        <v>1068</v>
      </c>
      <c r="M148" s="584">
        <v>4.0369700000000002</v>
      </c>
      <c r="N148" s="51">
        <v>3</v>
      </c>
      <c r="O148" s="217"/>
      <c r="P148" s="217"/>
      <c r="Q148" s="56"/>
      <c r="R148" s="135"/>
      <c r="S148" s="58"/>
      <c r="T148" s="59"/>
      <c r="U148" s="136"/>
      <c r="V148" s="61"/>
      <c r="W148" s="496"/>
      <c r="X148" s="63"/>
      <c r="Y148" s="64"/>
      <c r="Z148" s="65"/>
      <c r="AA148" s="534"/>
      <c r="AB148" s="536"/>
      <c r="AC148" s="304"/>
      <c r="AD148" s="220">
        <f t="shared" ref="AD148:AD149" si="140">SUM(Q148:AC148)</f>
        <v>0</v>
      </c>
      <c r="AE148" s="68">
        <f t="shared" si="104"/>
        <v>0</v>
      </c>
      <c r="AF148" s="69"/>
      <c r="AG148" s="69"/>
      <c r="AH148" s="70"/>
      <c r="AI148" s="159"/>
      <c r="AJ148" s="159"/>
      <c r="AK148" s="159"/>
      <c r="AL148" s="495"/>
      <c r="AM148" s="489"/>
      <c r="AN148" s="69">
        <v>414</v>
      </c>
      <c r="AO148" s="70"/>
      <c r="AP148" s="70"/>
      <c r="AQ148" s="601"/>
      <c r="AR148" s="69">
        <v>339</v>
      </c>
      <c r="AS148" s="69"/>
      <c r="AT148" s="493"/>
      <c r="AU148" s="494"/>
      <c r="AV148" s="490">
        <f t="shared" si="124"/>
        <v>339</v>
      </c>
      <c r="AW148" s="490">
        <f t="shared" si="125"/>
        <v>339</v>
      </c>
      <c r="AX148" s="71"/>
      <c r="AY148" s="72"/>
      <c r="AZ148" s="512"/>
      <c r="BA148" s="535"/>
      <c r="BB148" s="286"/>
      <c r="BC148" s="52">
        <f t="shared" si="126"/>
        <v>0</v>
      </c>
      <c r="BD148" s="51">
        <f t="shared" si="127"/>
        <v>0</v>
      </c>
      <c r="BE148" s="491">
        <f t="shared" si="109"/>
        <v>339</v>
      </c>
      <c r="BF148" s="395"/>
      <c r="BG148" s="217">
        <f t="shared" si="102"/>
        <v>0</v>
      </c>
      <c r="BH148" s="491">
        <f t="shared" si="128"/>
        <v>372.90000000000003</v>
      </c>
      <c r="BI148" s="395"/>
      <c r="BJ148" s="51">
        <f t="shared" si="129"/>
        <v>0</v>
      </c>
      <c r="BK148" s="491">
        <f t="shared" si="130"/>
        <v>389.84999999999997</v>
      </c>
      <c r="BL148" s="395"/>
      <c r="BM148" s="217">
        <f t="shared" si="131"/>
        <v>0</v>
      </c>
      <c r="BN148" s="491">
        <f t="shared" si="132"/>
        <v>406.8</v>
      </c>
      <c r="BO148" s="392">
        <f t="shared" si="133"/>
        <v>0</v>
      </c>
      <c r="BP148" s="217">
        <f t="shared" si="134"/>
        <v>0</v>
      </c>
      <c r="BQ148" s="51">
        <f t="shared" si="135"/>
        <v>0</v>
      </c>
      <c r="BR148" s="77">
        <v>1729</v>
      </c>
      <c r="JY148" s="3"/>
      <c r="JZ148" s="3"/>
      <c r="KA148" s="3"/>
      <c r="KB148" s="3"/>
      <c r="KC148" s="3"/>
      <c r="KD148" s="3"/>
      <c r="KE148" s="3"/>
      <c r="KF148" s="3"/>
      <c r="KG148" s="3"/>
    </row>
    <row r="149" spans="1:293" ht="13" customHeight="1" x14ac:dyDescent="0.15">
      <c r="A149" s="51" t="str">
        <f t="shared" ref="A149" si="141">"SQ6"&amp;REPT(0,4-LEN(BR149))&amp;BR149</f>
        <v>SQ61736</v>
      </c>
      <c r="B149" s="270" t="s">
        <v>682</v>
      </c>
      <c r="C149" s="270" t="s">
        <v>833</v>
      </c>
      <c r="D149" s="270" t="s">
        <v>1259</v>
      </c>
      <c r="E149" s="397"/>
      <c r="F149" s="570" t="s">
        <v>60</v>
      </c>
      <c r="G149" s="570"/>
      <c r="H149" s="573"/>
      <c r="I149" s="579" t="s">
        <v>1073</v>
      </c>
      <c r="J149" s="590" t="s">
        <v>1064</v>
      </c>
      <c r="K149" s="590" t="s">
        <v>1053</v>
      </c>
      <c r="L149" s="589" t="s">
        <v>1068</v>
      </c>
      <c r="M149" s="584">
        <v>2.0411999999999999</v>
      </c>
      <c r="N149" s="51">
        <v>3</v>
      </c>
      <c r="O149" s="217"/>
      <c r="P149" s="217"/>
      <c r="Q149" s="56"/>
      <c r="R149" s="135"/>
      <c r="S149" s="58"/>
      <c r="T149" s="59"/>
      <c r="U149" s="136"/>
      <c r="V149" s="61"/>
      <c r="W149" s="496"/>
      <c r="X149" s="63"/>
      <c r="Y149" s="64"/>
      <c r="Z149" s="65"/>
      <c r="AA149" s="534"/>
      <c r="AB149" s="536"/>
      <c r="AC149" s="304"/>
      <c r="AD149" s="220">
        <f t="shared" si="140"/>
        <v>0</v>
      </c>
      <c r="AE149" s="68">
        <f t="shared" ref="AE149" si="142">N149*AD149</f>
        <v>0</v>
      </c>
      <c r="AF149" s="69"/>
      <c r="AG149" s="69"/>
      <c r="AH149" s="70"/>
      <c r="AI149" s="159"/>
      <c r="AJ149" s="159"/>
      <c r="AK149" s="159"/>
      <c r="AL149" s="495"/>
      <c r="AM149" s="489"/>
      <c r="AN149" s="69">
        <v>269</v>
      </c>
      <c r="AO149" s="70"/>
      <c r="AP149" s="70"/>
      <c r="AQ149" s="601"/>
      <c r="AR149" s="69">
        <v>219</v>
      </c>
      <c r="AS149" s="69"/>
      <c r="AT149" s="493"/>
      <c r="AU149" s="494"/>
      <c r="AV149" s="490">
        <f t="shared" si="124"/>
        <v>219</v>
      </c>
      <c r="AW149" s="490">
        <f t="shared" si="125"/>
        <v>219</v>
      </c>
      <c r="AX149" s="71"/>
      <c r="AY149" s="72"/>
      <c r="AZ149" s="512"/>
      <c r="BA149" s="535"/>
      <c r="BB149" s="286"/>
      <c r="BC149" s="52">
        <f t="shared" si="126"/>
        <v>0</v>
      </c>
      <c r="BD149" s="51">
        <f t="shared" si="127"/>
        <v>0</v>
      </c>
      <c r="BE149" s="491">
        <f t="shared" si="109"/>
        <v>219</v>
      </c>
      <c r="BF149" s="395"/>
      <c r="BG149" s="217">
        <f t="shared" si="102"/>
        <v>0</v>
      </c>
      <c r="BH149" s="491">
        <f t="shared" si="128"/>
        <v>240.9</v>
      </c>
      <c r="BI149" s="395"/>
      <c r="BJ149" s="51">
        <f t="shared" si="129"/>
        <v>0</v>
      </c>
      <c r="BK149" s="491">
        <f t="shared" si="130"/>
        <v>251.85</v>
      </c>
      <c r="BL149" s="395"/>
      <c r="BM149" s="217">
        <f t="shared" si="131"/>
        <v>0</v>
      </c>
      <c r="BN149" s="491">
        <f t="shared" si="132"/>
        <v>262.8</v>
      </c>
      <c r="BO149" s="392">
        <f t="shared" si="133"/>
        <v>0</v>
      </c>
      <c r="BP149" s="217">
        <f t="shared" si="134"/>
        <v>0</v>
      </c>
      <c r="BQ149" s="51">
        <f t="shared" si="135"/>
        <v>0</v>
      </c>
      <c r="BR149" s="77">
        <v>1736</v>
      </c>
      <c r="JY149" s="3"/>
      <c r="JZ149" s="3"/>
      <c r="KA149" s="3"/>
      <c r="KB149" s="3"/>
      <c r="KC149" s="3"/>
      <c r="KD149" s="3"/>
      <c r="KE149" s="3"/>
      <c r="KF149" s="3"/>
      <c r="KG149" s="3"/>
    </row>
    <row r="150" spans="1:293" ht="13" customHeight="1" x14ac:dyDescent="0.15">
      <c r="A150" s="168"/>
      <c r="B150" s="168"/>
      <c r="C150" s="139"/>
      <c r="D150" s="139"/>
      <c r="E150" s="258"/>
      <c r="F150" s="156"/>
      <c r="G150" s="156"/>
      <c r="H150" s="156"/>
      <c r="I150" s="587"/>
      <c r="J150" s="587"/>
      <c r="K150" s="587"/>
      <c r="L150" s="587"/>
      <c r="M150" s="156"/>
      <c r="N150" s="141"/>
      <c r="O150" s="260"/>
      <c r="P150" s="260"/>
      <c r="Q150" s="252"/>
      <c r="R150" s="142"/>
      <c r="S150" s="142"/>
      <c r="T150" s="142"/>
      <c r="U150" s="143"/>
      <c r="V150" s="142"/>
      <c r="W150" s="142"/>
      <c r="X150" s="144"/>
      <c r="Y150" s="142"/>
      <c r="Z150" s="144"/>
      <c r="AA150" s="144"/>
      <c r="AB150" s="147"/>
      <c r="AC150" s="147"/>
      <c r="AD150" s="145"/>
      <c r="AE150" s="145"/>
      <c r="AF150" s="145"/>
      <c r="AG150" s="145"/>
      <c r="AH150" s="145"/>
      <c r="AI150" s="145"/>
      <c r="AJ150" s="264"/>
      <c r="AK150" s="264"/>
      <c r="AL150" s="264"/>
      <c r="AM150" s="264"/>
      <c r="AN150" s="145"/>
      <c r="AO150" s="264"/>
      <c r="AP150" s="264"/>
      <c r="AQ150" s="264"/>
      <c r="AR150" s="145"/>
      <c r="AS150" s="526"/>
      <c r="AT150" s="526"/>
      <c r="AU150" s="526"/>
      <c r="AV150" s="526"/>
      <c r="AW150" s="503"/>
      <c r="AX150" s="147"/>
      <c r="AY150" s="147"/>
      <c r="AZ150" s="147"/>
      <c r="BA150" s="148"/>
      <c r="BB150" s="147"/>
      <c r="BC150" s="149"/>
      <c r="BD150" s="149"/>
      <c r="BE150" s="150"/>
      <c r="BF150" s="526"/>
      <c r="BG150" s="149"/>
      <c r="BH150" s="150"/>
      <c r="BI150" s="526"/>
      <c r="BJ150" s="149"/>
      <c r="BK150" s="150"/>
      <c r="BL150" s="526"/>
      <c r="BM150" s="149"/>
      <c r="BN150" s="150"/>
      <c r="BO150" s="150"/>
      <c r="BP150" s="141"/>
      <c r="BQ150" s="157"/>
      <c r="BR150" s="158"/>
      <c r="JY150" s="3"/>
      <c r="JZ150" s="3"/>
      <c r="KA150" s="3"/>
      <c r="KB150" s="3"/>
      <c r="KC150" s="3"/>
      <c r="KD150" s="3"/>
      <c r="KE150" s="3"/>
      <c r="KF150" s="3"/>
      <c r="KG150" s="3"/>
    </row>
    <row r="151" spans="1:293" ht="13.5" customHeight="1" x14ac:dyDescent="0.15">
      <c r="JT151" s="3"/>
      <c r="JU151" s="3"/>
      <c r="JV151" s="3"/>
      <c r="JW151" s="3"/>
      <c r="JX151" s="3"/>
      <c r="JY151" s="3"/>
      <c r="JZ151" s="3"/>
      <c r="KA151" s="3"/>
      <c r="KB151" s="3"/>
      <c r="KC151" s="3"/>
      <c r="KD151" s="3"/>
      <c r="KE151" s="3"/>
      <c r="KF151" s="3"/>
      <c r="KG151" s="3"/>
    </row>
    <row r="152" spans="1:293" ht="13.5" customHeight="1" x14ac:dyDescent="0.15">
      <c r="KC152" s="3"/>
      <c r="KD152" s="3"/>
      <c r="KE152" s="3"/>
      <c r="KF152" s="3"/>
      <c r="KG152" s="3"/>
    </row>
    <row r="153" spans="1:293" ht="13.5" customHeight="1" x14ac:dyDescent="0.15">
      <c r="KC153" s="3"/>
      <c r="KD153" s="3"/>
      <c r="KE153" s="3"/>
      <c r="KF153" s="3"/>
      <c r="KG153" s="3"/>
    </row>
    <row r="154" spans="1:293" ht="13.5" customHeight="1" x14ac:dyDescent="0.15">
      <c r="KC154" s="3"/>
      <c r="KD154" s="3"/>
      <c r="KE154" s="3"/>
      <c r="KF154" s="3"/>
      <c r="KG154" s="3"/>
    </row>
    <row r="155" spans="1:293" ht="13.5" customHeight="1" x14ac:dyDescent="0.15">
      <c r="KC155" s="3"/>
      <c r="KD155" s="3"/>
      <c r="KE155" s="3"/>
      <c r="KF155" s="3"/>
      <c r="KG155" s="3"/>
    </row>
    <row r="156" spans="1:293" ht="13.5" customHeight="1" x14ac:dyDescent="0.15">
      <c r="KC156" s="3"/>
      <c r="KD156" s="3"/>
      <c r="KE156" s="3"/>
      <c r="KF156" s="3"/>
      <c r="KG156" s="3"/>
    </row>
    <row r="157" spans="1:293" ht="13.5" customHeight="1" x14ac:dyDescent="0.15">
      <c r="KC157" s="3"/>
      <c r="KD157" s="3"/>
      <c r="KE157" s="3"/>
      <c r="KF157" s="3"/>
      <c r="KG157" s="3"/>
    </row>
    <row r="158" spans="1:293" ht="13.5" customHeight="1" x14ac:dyDescent="0.15">
      <c r="KC158" s="3"/>
      <c r="KD158" s="3"/>
      <c r="KE158" s="3"/>
      <c r="KF158" s="3"/>
      <c r="KG158" s="3"/>
    </row>
    <row r="159" spans="1:293" ht="13.5" customHeight="1" x14ac:dyDescent="0.15">
      <c r="KC159" s="3"/>
      <c r="KD159" s="3"/>
      <c r="KE159" s="3"/>
      <c r="KF159" s="3"/>
      <c r="KG159" s="3"/>
    </row>
    <row r="160" spans="1:293" ht="13.5" customHeight="1" x14ac:dyDescent="0.15">
      <c r="KC160" s="3"/>
      <c r="KD160" s="3"/>
      <c r="KE160" s="3"/>
      <c r="KF160" s="3"/>
      <c r="KG160" s="3"/>
    </row>
    <row r="161" spans="289:293" ht="13.5" customHeight="1" x14ac:dyDescent="0.15">
      <c r="KC161" s="3"/>
      <c r="KD161" s="3"/>
      <c r="KE161" s="3"/>
      <c r="KF161" s="3"/>
      <c r="KG161" s="3"/>
    </row>
    <row r="162" spans="289:293" ht="13.5" customHeight="1" x14ac:dyDescent="0.15">
      <c r="KC162" s="3"/>
      <c r="KD162" s="3"/>
      <c r="KE162" s="3"/>
      <c r="KF162" s="3"/>
      <c r="KG162" s="3"/>
    </row>
    <row r="163" spans="289:293" ht="13.5" customHeight="1" x14ac:dyDescent="0.15">
      <c r="KC163" s="3"/>
      <c r="KD163" s="3"/>
      <c r="KE163" s="3"/>
      <c r="KF163" s="3"/>
      <c r="KG163" s="3"/>
    </row>
    <row r="164" spans="289:293" ht="13.5" customHeight="1" x14ac:dyDescent="0.15">
      <c r="KC164" s="3"/>
      <c r="KD164" s="3"/>
      <c r="KE164" s="3"/>
      <c r="KF164" s="3"/>
      <c r="KG164" s="3"/>
    </row>
    <row r="165" spans="289:293" ht="13.5" customHeight="1" x14ac:dyDescent="0.15">
      <c r="KC165" s="3"/>
      <c r="KD165" s="3"/>
      <c r="KE165" s="3"/>
      <c r="KF165" s="3"/>
      <c r="KG165" s="3"/>
    </row>
    <row r="166" spans="289:293" ht="13.5" customHeight="1" x14ac:dyDescent="0.15">
      <c r="KC166" s="3"/>
      <c r="KD166" s="3"/>
      <c r="KE166" s="3"/>
      <c r="KF166" s="3"/>
      <c r="KG166" s="3"/>
    </row>
    <row r="167" spans="289:293" ht="13.5" customHeight="1" x14ac:dyDescent="0.15">
      <c r="KC167" s="3"/>
      <c r="KD167" s="3"/>
      <c r="KE167" s="3"/>
      <c r="KF167" s="3"/>
      <c r="KG167" s="3"/>
    </row>
    <row r="168" spans="289:293" ht="13.5" customHeight="1" x14ac:dyDescent="0.15">
      <c r="KC168" s="3"/>
      <c r="KD168" s="3"/>
      <c r="KE168" s="3"/>
      <c r="KF168" s="3"/>
      <c r="KG168" s="3"/>
    </row>
    <row r="169" spans="289:293" ht="13.5" customHeight="1" x14ac:dyDescent="0.15">
      <c r="KC169" s="3"/>
      <c r="KD169" s="3"/>
      <c r="KE169" s="3"/>
      <c r="KF169" s="3"/>
      <c r="KG169" s="3"/>
    </row>
    <row r="170" spans="289:293" ht="13.5" customHeight="1" x14ac:dyDescent="0.15">
      <c r="KC170" s="3"/>
      <c r="KD170" s="3"/>
      <c r="KE170" s="3"/>
      <c r="KF170" s="3"/>
      <c r="KG170" s="3"/>
    </row>
    <row r="171" spans="289:293" ht="13.5" customHeight="1" x14ac:dyDescent="0.15">
      <c r="KC171" s="3"/>
      <c r="KD171" s="3"/>
      <c r="KE171" s="3"/>
      <c r="KF171" s="3"/>
      <c r="KG171" s="3"/>
    </row>
    <row r="172" spans="289:293" ht="13.5" customHeight="1" x14ac:dyDescent="0.15">
      <c r="KC172" s="3"/>
      <c r="KD172" s="3"/>
      <c r="KE172" s="3"/>
      <c r="KF172" s="3"/>
      <c r="KG172" s="3"/>
    </row>
    <row r="173" spans="289:293" ht="13.5" customHeight="1" x14ac:dyDescent="0.15">
      <c r="KC173" s="3"/>
      <c r="KD173" s="3"/>
      <c r="KE173" s="3"/>
      <c r="KF173" s="3"/>
      <c r="KG173" s="3"/>
    </row>
    <row r="174" spans="289:293" ht="13.5" customHeight="1" x14ac:dyDescent="0.15">
      <c r="KC174" s="3"/>
      <c r="KD174" s="3"/>
      <c r="KE174" s="3"/>
      <c r="KF174" s="3"/>
      <c r="KG174" s="3"/>
    </row>
    <row r="175" spans="289:293" ht="13.5" customHeight="1" x14ac:dyDescent="0.15">
      <c r="KC175" s="3"/>
      <c r="KD175" s="3"/>
      <c r="KE175" s="3"/>
      <c r="KF175" s="3"/>
      <c r="KG175" s="3"/>
    </row>
    <row r="176" spans="289:293" ht="13.5" customHeight="1" x14ac:dyDescent="0.15">
      <c r="KC176" s="3"/>
      <c r="KD176" s="3"/>
      <c r="KE176" s="3"/>
      <c r="KF176" s="3"/>
      <c r="KG176" s="3"/>
    </row>
    <row r="177" spans="289:293" ht="13.5" customHeight="1" x14ac:dyDescent="0.15">
      <c r="KC177" s="3"/>
      <c r="KD177" s="3"/>
      <c r="KE177" s="3"/>
      <c r="KF177" s="3"/>
      <c r="KG177" s="3"/>
    </row>
    <row r="178" spans="289:293" ht="13.5" customHeight="1" x14ac:dyDescent="0.15">
      <c r="KC178" s="3"/>
      <c r="KD178" s="3"/>
      <c r="KE178" s="3"/>
      <c r="KF178" s="3"/>
      <c r="KG178" s="3"/>
    </row>
    <row r="179" spans="289:293" ht="13.5" customHeight="1" x14ac:dyDescent="0.15">
      <c r="KC179" s="3"/>
      <c r="KD179" s="3"/>
      <c r="KE179" s="3"/>
      <c r="KF179" s="3"/>
      <c r="KG179" s="3"/>
    </row>
    <row r="180" spans="289:293" ht="13.5" customHeight="1" x14ac:dyDescent="0.15">
      <c r="KC180" s="3"/>
      <c r="KD180" s="3"/>
      <c r="KE180" s="3"/>
      <c r="KF180" s="3"/>
      <c r="KG180" s="3"/>
    </row>
    <row r="181" spans="289:293" ht="13.5" customHeight="1" x14ac:dyDescent="0.15">
      <c r="KC181" s="3"/>
      <c r="KD181" s="3"/>
      <c r="KE181" s="3"/>
      <c r="KF181" s="3"/>
      <c r="KG181" s="3"/>
    </row>
    <row r="182" spans="289:293" ht="13.5" customHeight="1" x14ac:dyDescent="0.15">
      <c r="KC182" s="3"/>
      <c r="KD182" s="3"/>
      <c r="KE182" s="3"/>
      <c r="KF182" s="3"/>
      <c r="KG182" s="3"/>
    </row>
    <row r="183" spans="289:293" ht="13.5" customHeight="1" x14ac:dyDescent="0.15">
      <c r="KC183" s="3"/>
      <c r="KD183" s="3"/>
      <c r="KE183" s="3"/>
      <c r="KF183" s="3"/>
      <c r="KG183" s="3"/>
    </row>
    <row r="184" spans="289:293" ht="13.5" customHeight="1" x14ac:dyDescent="0.15">
      <c r="KC184" s="3"/>
      <c r="KD184" s="3"/>
      <c r="KE184" s="3"/>
      <c r="KF184" s="3"/>
      <c r="KG184" s="3"/>
    </row>
    <row r="185" spans="289:293" ht="13.5" customHeight="1" x14ac:dyDescent="0.15">
      <c r="KC185" s="3"/>
      <c r="KD185" s="3"/>
      <c r="KE185" s="3"/>
      <c r="KF185" s="3"/>
      <c r="KG185" s="3"/>
    </row>
    <row r="186" spans="289:293" ht="13.5" customHeight="1" x14ac:dyDescent="0.15">
      <c r="KC186" s="3"/>
      <c r="KD186" s="3"/>
      <c r="KE186" s="3"/>
      <c r="KF186" s="3"/>
      <c r="KG186" s="3"/>
    </row>
    <row r="187" spans="289:293" ht="13.5" customHeight="1" x14ac:dyDescent="0.15">
      <c r="KC187" s="3"/>
      <c r="KD187" s="3"/>
      <c r="KE187" s="3"/>
      <c r="KF187" s="3"/>
      <c r="KG187" s="3"/>
    </row>
    <row r="188" spans="289:293" ht="13.5" customHeight="1" x14ac:dyDescent="0.15">
      <c r="KC188" s="3"/>
      <c r="KD188" s="3"/>
      <c r="KE188" s="3"/>
      <c r="KF188" s="3"/>
      <c r="KG188" s="3"/>
    </row>
    <row r="189" spans="289:293" ht="13.5" customHeight="1" x14ac:dyDescent="0.15">
      <c r="KC189" s="3"/>
      <c r="KD189" s="3"/>
      <c r="KE189" s="3"/>
      <c r="KF189" s="3"/>
      <c r="KG189" s="3"/>
    </row>
    <row r="190" spans="289:293" ht="13.5" customHeight="1" x14ac:dyDescent="0.15">
      <c r="KC190" s="3"/>
      <c r="KD190" s="3"/>
      <c r="KE190" s="3"/>
      <c r="KF190" s="3"/>
      <c r="KG190" s="3"/>
    </row>
    <row r="191" spans="289:293" ht="13.5" customHeight="1" x14ac:dyDescent="0.15">
      <c r="KC191" s="3"/>
      <c r="KD191" s="3"/>
      <c r="KE191" s="3"/>
      <c r="KF191" s="3"/>
      <c r="KG191" s="3"/>
    </row>
    <row r="192" spans="289:293" ht="13.5" customHeight="1" x14ac:dyDescent="0.15">
      <c r="KC192" s="3"/>
      <c r="KD192" s="3"/>
      <c r="KE192" s="3"/>
      <c r="KF192" s="3"/>
      <c r="KG192" s="3"/>
    </row>
    <row r="193" spans="289:293" ht="13.5" customHeight="1" x14ac:dyDescent="0.15">
      <c r="KC193" s="3"/>
      <c r="KD193" s="3"/>
      <c r="KE193" s="3"/>
      <c r="KF193" s="3"/>
      <c r="KG193" s="3"/>
    </row>
    <row r="194" spans="289:293" ht="13.5" customHeight="1" x14ac:dyDescent="0.15">
      <c r="KC194" s="3"/>
      <c r="KD194" s="3"/>
      <c r="KE194" s="3"/>
      <c r="KF194" s="3"/>
      <c r="KG194" s="3"/>
    </row>
    <row r="195" spans="289:293" ht="13.5" customHeight="1" x14ac:dyDescent="0.15">
      <c r="KC195" s="3"/>
      <c r="KD195" s="3"/>
      <c r="KE195" s="3"/>
      <c r="KF195" s="3"/>
      <c r="KG195" s="3"/>
    </row>
    <row r="196" spans="289:293" ht="13.5" customHeight="1" x14ac:dyDescent="0.15">
      <c r="KC196" s="3"/>
      <c r="KD196" s="3"/>
      <c r="KE196" s="3"/>
      <c r="KF196" s="3"/>
      <c r="KG196" s="3"/>
    </row>
    <row r="197" spans="289:293" ht="13.5" customHeight="1" x14ac:dyDescent="0.15">
      <c r="KC197" s="3"/>
      <c r="KD197" s="3"/>
      <c r="KE197" s="3"/>
      <c r="KF197" s="3"/>
      <c r="KG197" s="3"/>
    </row>
    <row r="198" spans="289:293" ht="13.5" customHeight="1" x14ac:dyDescent="0.15">
      <c r="KC198" s="3"/>
      <c r="KD198" s="3"/>
      <c r="KE198" s="3"/>
      <c r="KF198" s="3"/>
      <c r="KG198" s="3"/>
    </row>
    <row r="199" spans="289:293" ht="13.5" customHeight="1" x14ac:dyDescent="0.15">
      <c r="KC199" s="3"/>
      <c r="KD199" s="3"/>
      <c r="KE199" s="3"/>
      <c r="KF199" s="3"/>
      <c r="KG199" s="3"/>
    </row>
    <row r="200" spans="289:293" ht="13.5" customHeight="1" x14ac:dyDescent="0.15">
      <c r="KC200" s="3"/>
      <c r="KD200" s="3"/>
      <c r="KE200" s="3"/>
      <c r="KF200" s="3"/>
      <c r="KG200" s="3"/>
    </row>
    <row r="201" spans="289:293" ht="13.5" customHeight="1" x14ac:dyDescent="0.15">
      <c r="KC201" s="3"/>
      <c r="KD201" s="3"/>
      <c r="KE201" s="3"/>
      <c r="KF201" s="3"/>
      <c r="KG201" s="3"/>
    </row>
    <row r="202" spans="289:293" ht="13.5" customHeight="1" x14ac:dyDescent="0.15">
      <c r="KC202" s="3"/>
      <c r="KD202" s="3"/>
      <c r="KE202" s="3"/>
      <c r="KF202" s="3"/>
      <c r="KG202" s="3"/>
    </row>
    <row r="203" spans="289:293" ht="13.5" customHeight="1" x14ac:dyDescent="0.15">
      <c r="KC203" s="3"/>
      <c r="KD203" s="3"/>
      <c r="KE203" s="3"/>
      <c r="KF203" s="3"/>
      <c r="KG203" s="3"/>
    </row>
    <row r="204" spans="289:293" ht="13.5" customHeight="1" x14ac:dyDescent="0.15">
      <c r="KC204" s="3"/>
      <c r="KD204" s="3"/>
      <c r="KE204" s="3"/>
      <c r="KF204" s="3"/>
      <c r="KG204" s="3"/>
    </row>
    <row r="205" spans="289:293" ht="13.5" customHeight="1" x14ac:dyDescent="0.15">
      <c r="KC205" s="3"/>
      <c r="KD205" s="3"/>
      <c r="KE205" s="3"/>
      <c r="KF205" s="3"/>
      <c r="KG205" s="3"/>
    </row>
    <row r="206" spans="289:293" ht="13.5" customHeight="1" x14ac:dyDescent="0.15">
      <c r="KC206" s="3"/>
      <c r="KD206" s="3"/>
      <c r="KE206" s="3"/>
      <c r="KF206" s="3"/>
      <c r="KG206" s="3"/>
    </row>
    <row r="207" spans="289:293" ht="13.5" customHeight="1" x14ac:dyDescent="0.15">
      <c r="KC207" s="3"/>
      <c r="KD207" s="3"/>
      <c r="KE207" s="3"/>
      <c r="KF207" s="3"/>
      <c r="KG207" s="3"/>
    </row>
    <row r="208" spans="289:293" ht="13.5" customHeight="1" x14ac:dyDescent="0.15">
      <c r="KC208" s="3"/>
      <c r="KD208" s="3"/>
      <c r="KE208" s="3"/>
      <c r="KF208" s="3"/>
      <c r="KG208" s="3"/>
    </row>
    <row r="209" spans="289:293" ht="13.5" customHeight="1" x14ac:dyDescent="0.15">
      <c r="KC209" s="3"/>
      <c r="KD209" s="3"/>
      <c r="KE209" s="3"/>
      <c r="KF209" s="3"/>
      <c r="KG209" s="3"/>
    </row>
    <row r="210" spans="289:293" ht="13.5" customHeight="1" x14ac:dyDescent="0.15">
      <c r="KC210" s="3"/>
      <c r="KD210" s="3"/>
      <c r="KE210" s="3"/>
      <c r="KF210" s="3"/>
      <c r="KG210" s="3"/>
    </row>
    <row r="211" spans="289:293" ht="13.5" customHeight="1" x14ac:dyDescent="0.15">
      <c r="KC211" s="3"/>
      <c r="KD211" s="3"/>
      <c r="KE211" s="3"/>
      <c r="KF211" s="3"/>
      <c r="KG211" s="3"/>
    </row>
    <row r="212" spans="289:293" ht="13.5" customHeight="1" x14ac:dyDescent="0.15">
      <c r="KC212" s="3"/>
      <c r="KD212" s="3"/>
      <c r="KE212" s="3"/>
      <c r="KF212" s="3"/>
      <c r="KG212" s="3"/>
    </row>
    <row r="213" spans="289:293" ht="13.5" customHeight="1" x14ac:dyDescent="0.15">
      <c r="KC213" s="3"/>
      <c r="KD213" s="3"/>
      <c r="KE213" s="3"/>
      <c r="KF213" s="3"/>
      <c r="KG213" s="3"/>
    </row>
    <row r="214" spans="289:293" ht="13.5" customHeight="1" x14ac:dyDescent="0.15">
      <c r="KC214" s="3"/>
      <c r="KD214" s="3"/>
      <c r="KE214" s="3"/>
      <c r="KF214" s="3"/>
      <c r="KG214" s="3"/>
    </row>
    <row r="215" spans="289:293" ht="13.5" customHeight="1" x14ac:dyDescent="0.15">
      <c r="KC215" s="3"/>
      <c r="KD215" s="3"/>
      <c r="KE215" s="3"/>
      <c r="KF215" s="3"/>
      <c r="KG215" s="3"/>
    </row>
    <row r="216" spans="289:293" ht="13.5" customHeight="1" x14ac:dyDescent="0.15">
      <c r="KC216" s="3"/>
      <c r="KD216" s="3"/>
      <c r="KE216" s="3"/>
      <c r="KF216" s="3"/>
      <c r="KG216" s="3"/>
    </row>
    <row r="217" spans="289:293" ht="13.5" customHeight="1" x14ac:dyDescent="0.15">
      <c r="KC217" s="3"/>
      <c r="KD217" s="3"/>
      <c r="KE217" s="3"/>
      <c r="KF217" s="3"/>
      <c r="KG217" s="3"/>
    </row>
    <row r="218" spans="289:293" ht="13.5" customHeight="1" x14ac:dyDescent="0.15">
      <c r="KC218" s="3"/>
      <c r="KD218" s="3"/>
      <c r="KE218" s="3"/>
      <c r="KF218" s="3"/>
      <c r="KG218" s="3"/>
    </row>
  </sheetData>
  <sheetProtection algorithmName="SHA-512" hashValue="i8dwMGk1J7xeDeDa1Nq2jNkin/6+PVhDKLENdtsGXIaVf5VoGXc99DmFOX4fd24n0zgGlFWxDGK8VcqO806wgg==" saltValue="5EcUKsPYJBF9ZqaFaX/Z0w==" spinCount="100000" sheet="1" objects="1" scenarios="1" formatCells="0" sort="0" autoFilter="0"/>
  <autoFilter ref="A6:BR150" xr:uid="{B8C96CE7-5A17-484C-A2E8-0E9F8719E8E2}"/>
  <phoneticPr fontId="25" type="noConversion"/>
  <conditionalFormatting sqref="AM59:AM68 AM47:AM57 AM8:AM20 AM70:AM102 AM104:AM149 AM22:AM45">
    <cfRule type="dataBar" priority="3176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{4A6345AB-EF23-8F4E-A7FC-81AB87D458B2}</x14:id>
        </ext>
      </extLst>
    </cfRule>
  </conditionalFormatting>
  <conditionalFormatting sqref="AT7:AU150">
    <cfRule type="dataBar" priority="323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{7B438B17-2C98-F340-B05A-A929BDA00440}</x14:id>
        </ext>
      </extLst>
    </cfRule>
  </conditionalFormatting>
  <dataValidations count="3">
    <dataValidation type="whole" operator="greaterThan" allowBlank="1" showInputMessage="1" showErrorMessage="1" sqref="Q59:Q68 BL150 W21 Q70:V102 BM104:BM149 AA103:AC103 W69:W70 BB59:BB68 AA69:AC70 AA7:AC7 W7 AA21:AC21 AC8:AC20 BM70:BM102 AX59:AY68 AC59:AC68 AX104:AY149 BB104:BB149 Q104:V149 R103:W103 AC70:AC102 AX70:AY102 BB70:BB102 BJ8 AC22:AC45 BI150 BM59:BM68 BM47:BM57 AC47:AC57 AX47:AY57 BB47:BB57 Q47:Q57 AC104:AC149 BG47:BG57 BG59:BG68 BG70:BG102 BG104:BG149 BG8:BG20 BM8:BM20 AX8:AY20 BB8:BB20 Q8:Q45 BM22:BM45 BG22:BG45 BB22:BB45 AX22:AY45 W46 AA46:AC46 R7:V69 X7:Z149 AA58:AC58 W58 AX150:BB150 R150:AC150 BF150" xr:uid="{00000000-0002-0000-0600-000000000000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" sqref="W8:W20 W70:W102 AZ8:BA20 W59:W68 AA59:AC68 AZ59:BA68 AA8:AC20 W104:W149 AZ104:BA149 AA104:AC149 AZ70:BA102 AA70:AC102 W22:W45 AZ22:BA45 W47:W57 AZ47:BA57 AA47:AC57 AA22:AC45" xr:uid="{1643CA4C-EB18-6646-AFD9-021458A35D85}">
      <formula1>0</formula1>
    </dataValidation>
    <dataValidation type="whole" operator="greaterThan" allowBlank="1" showInputMessage="1" showErrorMessage="1" promptTitle="Not available for this material!" prompt="The colour you have selected is not available in this material." sqref="BL104:BL149 BL59:BL68 BL70:BL102 BF22:BF45 BL47:BL57 BI59:BI68 BI70:BI102 BI104:BI149 BI47:BI57 BF59:BF68 BF47:BF57 BF70:BF102 BF104:BF149 BF8:BF20 BI8:BI20 BL8:BL20 BL22:BL45 BI22:BI45" xr:uid="{1B083302-335D-3646-825E-5006E2ADD9C4}">
      <formula1>0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A6345AB-EF23-8F4E-A7FC-81AB87D458B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AM59:AM68 AM47:AM57 AM8:AM20 AM70:AM102 AM104:AM149 AM22:AM45</xm:sqref>
        </x14:conditionalFormatting>
        <x14:conditionalFormatting xmlns:xm="http://schemas.microsoft.com/office/excel/2006/main">
          <x14:cfRule type="dataBar" id="{7B438B17-2C98-F340-B05A-A929BDA0044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AT7:AU150</xm:sqref>
        </x14:conditionalFormatting>
        <x14:conditionalFormatting xmlns:xm="http://schemas.microsoft.com/office/excel/2006/main">
          <x14:cfRule type="expression" priority="939" id="{D245EE64-023E-464D-ADEB-89A8987A07E1}">
            <xm:f>Currency!$H$2="Dollar"</xm:f>
            <x14:dxf>
              <numFmt numFmtId="171" formatCode="[$$-409]#,##0.00"/>
            </x14:dxf>
          </x14:cfRule>
          <x14:cfRule type="expression" priority="940" id="{58DEFDB6-F1DB-6F4A-BBB4-F566C6C86F69}">
            <xm:f>Currency!$H$2="Pound"</xm:f>
            <x14:dxf>
              <numFmt numFmtId="181" formatCode="[$£-809]#,##0.00"/>
            </x14:dxf>
          </x14:cfRule>
          <x14:cfRule type="expression" priority="941" id="{2165E6D8-6190-084F-BD07-CDF36951E3DB}">
            <xm:f>Currency!$H$2="Franc"</xm:f>
            <x14:dxf>
              <numFmt numFmtId="180" formatCode="[$CHF]\ #,##0.00"/>
            </x14:dxf>
          </x14:cfRule>
          <x14:cfRule type="expression" priority="943" id="{23E74B20-CBD5-DE48-90AB-D76A76B2B335}">
            <xm:f>Currency!$H$2="Krone"</xm:f>
            <x14:dxf>
              <numFmt numFmtId="179" formatCode="[$kr-43B]\ #,##0.00"/>
            </x14:dxf>
          </x14:cfRule>
          <x14:cfRule type="expression" priority="944" id="{26A8DA3B-996C-B843-BA90-1A80EE9D5D3F}">
            <xm:f>Currency!$H$2="Koruna"</xm:f>
            <x14:dxf>
              <numFmt numFmtId="178" formatCode="#,##0.00\ [$Kč-405]"/>
            </x14:dxf>
          </x14:cfRule>
          <x14:cfRule type="expression" priority="945" id="{187DF3C9-8EBE-5A46-9406-E0649F4E08BA}">
            <xm:f>Currency!$H$2="Yen"</xm:f>
            <x14:dxf>
              <numFmt numFmtId="177" formatCode="[$¥-411]#,##0.00"/>
            </x14:dxf>
          </x14:cfRule>
          <x14:cfRule type="expression" priority="946" id="{20BFCCAC-37A8-424F-BC1B-7EEC0E535BE6}">
            <xm:f>Currency!$H$2="Yuan"</xm:f>
            <x14:dxf>
              <numFmt numFmtId="176" formatCode="[$¥-804]#,##0.00"/>
            </x14:dxf>
          </x14:cfRule>
          <x14:cfRule type="expression" priority="947" id="{8D47C7CE-53D5-4C48-83AE-4CF71AA01D8A}">
            <xm:f>Currency!$H$2="Won"</xm:f>
            <x14:dxf>
              <numFmt numFmtId="182" formatCode="[$₩-412]#,##0.00"/>
            </x14:dxf>
          </x14:cfRule>
          <xm:sqref>BN5:BO20 BH7:BH20 BK7:BK20 BE7:BE68 AW7:AW150 BG21:BP21 BH22:BH45 BK22:BK45 BN22:BO45 BG46:BP46 BH47:BH57 BK47:BK57 BN47:BO57 BG58:BP58 BH59:BH68 BK59:BK68 BN59:BO68 BE69:BP69 BH70:BH102 BK70:BK102 BN70:BO102 BE70:BE150 BG103:BP103 BH104:BH150 BK104:BK150 BN104:BO150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KL215"/>
  <sheetViews>
    <sheetView showGridLines="0" topLeftCell="C1" workbookViewId="0">
      <selection activeCell="Q8" sqref="Q8"/>
    </sheetView>
  </sheetViews>
  <sheetFormatPr baseColWidth="10" defaultColWidth="11.5" defaultRowHeight="13.5" customHeight="1" outlineLevelCol="1" x14ac:dyDescent="0.15"/>
  <cols>
    <col min="1" max="1" width="8.33203125" style="2" hidden="1" customWidth="1" outlineLevel="1"/>
    <col min="2" max="2" width="14.83203125" style="2" hidden="1" customWidth="1" outlineLevel="1"/>
    <col min="3" max="3" width="24.6640625" style="2" customWidth="1" collapsed="1"/>
    <col min="4" max="4" width="12.6640625" style="2" customWidth="1"/>
    <col min="5" max="5" width="5" style="2" customWidth="1"/>
    <col min="6" max="6" width="9.1640625" style="2" hidden="1" customWidth="1" outlineLevel="1"/>
    <col min="7" max="7" width="14.1640625" style="2" customWidth="1" collapsed="1"/>
    <col min="8" max="9" width="12.33203125" style="2" hidden="1" customWidth="1" outlineLevel="1"/>
    <col min="10" max="10" width="41.83203125" style="2" hidden="1" customWidth="1" outlineLevel="1"/>
    <col min="11" max="11" width="24" style="2" hidden="1" customWidth="1" outlineLevel="1"/>
    <col min="12" max="12" width="12.33203125" style="2" hidden="1" customWidth="1" outlineLevel="1"/>
    <col min="13" max="13" width="9.1640625" style="2" hidden="1" customWidth="1" outlineLevel="1"/>
    <col min="14" max="14" width="5.1640625" style="2" bestFit="1" customWidth="1" collapsed="1"/>
    <col min="15" max="16" width="6.1640625" style="2" hidden="1" customWidth="1" outlineLevel="1"/>
    <col min="17" max="17" width="4.6640625" style="2" customWidth="1" collapsed="1"/>
    <col min="18" max="29" width="4.6640625" style="2" customWidth="1"/>
    <col min="30" max="30" width="5" style="2" customWidth="1"/>
    <col min="31" max="31" width="5.6640625" style="2" customWidth="1"/>
    <col min="32" max="34" width="11.6640625" style="2" hidden="1" customWidth="1" outlineLevel="1"/>
    <col min="35" max="41" width="10.83203125" style="2" hidden="1" customWidth="1" outlineLevel="1"/>
    <col min="42" max="43" width="12.83203125" style="2" hidden="1" customWidth="1" outlineLevel="1"/>
    <col min="44" max="44" width="10.83203125" style="2" hidden="1" customWidth="1" outlineLevel="1"/>
    <col min="45" max="48" width="12.33203125" style="2" hidden="1" customWidth="1" outlineLevel="1"/>
    <col min="49" max="49" width="12.33203125" style="2" customWidth="1" collapsed="1"/>
    <col min="50" max="54" width="4.6640625" style="2" customWidth="1"/>
    <col min="55" max="55" width="4.83203125" style="2" customWidth="1"/>
    <col min="56" max="56" width="5.6640625" style="2" customWidth="1"/>
    <col min="57" max="57" width="12.33203125" style="2" bestFit="1" customWidth="1"/>
    <col min="58" max="58" width="6.33203125" style="2" customWidth="1"/>
    <col min="59" max="59" width="5.6640625" style="2" customWidth="1"/>
    <col min="60" max="60" width="12.33203125" style="2" bestFit="1" customWidth="1"/>
    <col min="61" max="61" width="5.5" style="2" customWidth="1"/>
    <col min="62" max="62" width="5.6640625" style="2" customWidth="1"/>
    <col min="63" max="63" width="12.33203125" style="2" bestFit="1" customWidth="1"/>
    <col min="64" max="64" width="5.5" style="2" customWidth="1"/>
    <col min="65" max="65" width="5.6640625" style="2" customWidth="1"/>
    <col min="66" max="66" width="12.33203125" style="2" bestFit="1" customWidth="1"/>
    <col min="67" max="67" width="17.6640625" style="2" bestFit="1" customWidth="1"/>
    <col min="68" max="68" width="6.5" style="2" customWidth="1"/>
    <col min="69" max="69" width="8.83203125" style="2" customWidth="1"/>
    <col min="70" max="70" width="5" style="2" hidden="1" customWidth="1" outlineLevel="1"/>
    <col min="71" max="71" width="11.5" style="2" customWidth="1" collapsed="1"/>
    <col min="72" max="293" width="11.5" style="2" customWidth="1"/>
    <col min="294" max="16384" width="11.5" style="3"/>
  </cols>
  <sheetData>
    <row r="1" spans="1:298" ht="52" x14ac:dyDescent="0.15">
      <c r="A1" s="34" t="s">
        <v>24</v>
      </c>
      <c r="B1" s="34" t="s">
        <v>65</v>
      </c>
      <c r="C1" s="132"/>
      <c r="D1" s="360" t="s">
        <v>25</v>
      </c>
      <c r="E1" s="361" t="s">
        <v>784</v>
      </c>
      <c r="F1" s="360" t="s">
        <v>26</v>
      </c>
      <c r="G1" s="360" t="s">
        <v>27</v>
      </c>
      <c r="H1" s="360" t="s">
        <v>28</v>
      </c>
      <c r="I1" s="360" t="s">
        <v>1047</v>
      </c>
      <c r="J1" s="360" t="s">
        <v>1048</v>
      </c>
      <c r="K1" s="360" t="s">
        <v>1049</v>
      </c>
      <c r="L1" s="360" t="s">
        <v>1050</v>
      </c>
      <c r="M1" s="362" t="s">
        <v>29</v>
      </c>
      <c r="N1" s="348" t="s">
        <v>30</v>
      </c>
      <c r="O1" s="363" t="s">
        <v>785</v>
      </c>
      <c r="P1" s="364" t="s">
        <v>786</v>
      </c>
      <c r="Q1" s="321" t="s">
        <v>31</v>
      </c>
      <c r="R1" s="322"/>
      <c r="S1" s="322"/>
      <c r="T1" s="322"/>
      <c r="U1" s="322"/>
      <c r="V1" s="323"/>
      <c r="W1" s="323"/>
      <c r="X1" s="323"/>
      <c r="Y1" s="323"/>
      <c r="Z1" s="323"/>
      <c r="AA1" s="323"/>
      <c r="AB1" s="323"/>
      <c r="AC1" s="323"/>
      <c r="AD1" s="365" t="s">
        <v>4</v>
      </c>
      <c r="AE1" s="366" t="s">
        <v>5</v>
      </c>
      <c r="AF1" s="367"/>
      <c r="AG1" s="367"/>
      <c r="AH1" s="367"/>
      <c r="AI1" s="367"/>
      <c r="AJ1" s="561"/>
      <c r="AK1" s="562"/>
      <c r="AL1" s="35"/>
      <c r="AM1" s="35"/>
      <c r="AN1" s="367" t="s">
        <v>32</v>
      </c>
      <c r="AO1" s="367"/>
      <c r="AP1" s="367"/>
      <c r="AQ1" s="367"/>
      <c r="AR1" s="367" t="s">
        <v>33</v>
      </c>
      <c r="AS1" s="368"/>
      <c r="AT1" s="368"/>
      <c r="AU1" s="368"/>
      <c r="AV1" s="368" t="s">
        <v>34</v>
      </c>
      <c r="AW1" s="368" t="s">
        <v>34</v>
      </c>
      <c r="AX1" s="338" t="s">
        <v>35</v>
      </c>
      <c r="AY1" s="339"/>
      <c r="AZ1" s="340"/>
      <c r="BA1" s="340"/>
      <c r="BB1" s="340"/>
      <c r="BC1" s="369" t="s">
        <v>4</v>
      </c>
      <c r="BD1" s="370" t="s">
        <v>5</v>
      </c>
      <c r="BE1" s="371" t="s">
        <v>34</v>
      </c>
      <c r="BF1" s="560" t="s">
        <v>1004</v>
      </c>
      <c r="BG1" s="373" t="s">
        <v>5</v>
      </c>
      <c r="BH1" s="374" t="s">
        <v>34</v>
      </c>
      <c r="BI1" s="372" t="s">
        <v>36</v>
      </c>
      <c r="BJ1" s="373" t="s">
        <v>5</v>
      </c>
      <c r="BK1" s="374" t="s">
        <v>34</v>
      </c>
      <c r="BL1" s="372" t="s">
        <v>787</v>
      </c>
      <c r="BM1" s="373" t="s">
        <v>5</v>
      </c>
      <c r="BN1" s="374" t="s">
        <v>34</v>
      </c>
      <c r="BO1" s="375" t="s">
        <v>3</v>
      </c>
      <c r="BP1" s="376" t="s">
        <v>4</v>
      </c>
      <c r="BQ1" s="377" t="s">
        <v>5</v>
      </c>
      <c r="BR1" s="378" t="s">
        <v>37</v>
      </c>
    </row>
    <row r="2" spans="1:298" ht="13" customHeight="1" x14ac:dyDescent="0.15">
      <c r="A2" s="42"/>
      <c r="B2" s="42"/>
      <c r="C2" s="6"/>
      <c r="D2" s="309"/>
      <c r="E2" s="307"/>
      <c r="F2" s="308"/>
      <c r="G2" s="308"/>
      <c r="H2" s="308"/>
      <c r="I2" s="320"/>
      <c r="J2" s="320"/>
      <c r="K2" s="320"/>
      <c r="L2" s="320"/>
      <c r="M2" s="320"/>
      <c r="N2" s="430" t="s">
        <v>765</v>
      </c>
      <c r="O2" s="430"/>
      <c r="P2" s="430"/>
      <c r="Q2" s="424" t="s">
        <v>38</v>
      </c>
      <c r="R2" s="424" t="s">
        <v>39</v>
      </c>
      <c r="S2" s="424" t="s">
        <v>40</v>
      </c>
      <c r="T2" s="424" t="s">
        <v>41</v>
      </c>
      <c r="U2" s="424" t="s">
        <v>42</v>
      </c>
      <c r="V2" s="424" t="s">
        <v>43</v>
      </c>
      <c r="W2" s="424" t="s">
        <v>44</v>
      </c>
      <c r="X2" s="424" t="s">
        <v>45</v>
      </c>
      <c r="Y2" s="424" t="s">
        <v>46</v>
      </c>
      <c r="Z2" s="424" t="s">
        <v>47</v>
      </c>
      <c r="AA2" s="424" t="s">
        <v>48</v>
      </c>
      <c r="AB2" s="424"/>
      <c r="AC2" s="425"/>
      <c r="AD2" s="319"/>
      <c r="AE2" s="311"/>
      <c r="AF2" s="311"/>
      <c r="AG2" s="311"/>
      <c r="AH2" s="311"/>
      <c r="AI2" s="311"/>
      <c r="AJ2" s="311"/>
      <c r="AK2" s="41"/>
      <c r="AL2" s="311"/>
      <c r="AM2" s="41"/>
      <c r="AN2" s="311"/>
      <c r="AO2" s="311"/>
      <c r="AP2" s="311"/>
      <c r="AQ2" s="311"/>
      <c r="AR2" s="311"/>
      <c r="AS2" s="312"/>
      <c r="AT2" s="312"/>
      <c r="AU2" s="312"/>
      <c r="AV2" s="337"/>
      <c r="AW2" s="337"/>
      <c r="AX2" s="424" t="s">
        <v>49</v>
      </c>
      <c r="AY2" s="424" t="s">
        <v>41</v>
      </c>
      <c r="AZ2" s="424" t="s">
        <v>40</v>
      </c>
      <c r="BA2" s="424" t="s">
        <v>50</v>
      </c>
      <c r="BB2" s="424" t="s">
        <v>47</v>
      </c>
      <c r="BC2" s="319"/>
      <c r="BD2" s="311"/>
      <c r="BE2" s="313"/>
      <c r="BF2" s="380"/>
      <c r="BG2" s="311"/>
      <c r="BH2" s="313"/>
      <c r="BI2" s="380"/>
      <c r="BJ2" s="311"/>
      <c r="BK2" s="313"/>
      <c r="BL2" s="380"/>
      <c r="BM2" s="311"/>
      <c r="BN2" s="313"/>
      <c r="BO2" s="314"/>
      <c r="BP2" s="315"/>
      <c r="BQ2" s="316"/>
      <c r="BR2" s="317"/>
    </row>
    <row r="3" spans="1:298" ht="13" customHeight="1" x14ac:dyDescent="0.15">
      <c r="A3" s="307"/>
      <c r="B3" s="308"/>
      <c r="C3" s="4"/>
      <c r="D3" s="309"/>
      <c r="E3" s="309"/>
      <c r="F3" s="309"/>
      <c r="G3" s="309"/>
      <c r="H3" s="309"/>
      <c r="I3" s="576"/>
      <c r="J3" s="576"/>
      <c r="K3" s="576"/>
      <c r="L3" s="576"/>
      <c r="M3" s="320"/>
      <c r="N3" s="430" t="s">
        <v>431</v>
      </c>
      <c r="O3" s="430"/>
      <c r="P3" s="430"/>
      <c r="Q3" s="424" t="s">
        <v>768</v>
      </c>
      <c r="R3" s="424" t="s">
        <v>770</v>
      </c>
      <c r="S3" s="424" t="s">
        <v>766</v>
      </c>
      <c r="T3" s="424" t="s">
        <v>771</v>
      </c>
      <c r="U3" s="424" t="s">
        <v>775</v>
      </c>
      <c r="V3" s="424" t="s">
        <v>774</v>
      </c>
      <c r="W3" s="424" t="s">
        <v>772</v>
      </c>
      <c r="X3" s="424" t="s">
        <v>776</v>
      </c>
      <c r="Y3" s="424" t="s">
        <v>769</v>
      </c>
      <c r="Z3" s="424" t="s">
        <v>767</v>
      </c>
      <c r="AA3" s="424" t="s">
        <v>773</v>
      </c>
      <c r="AB3" s="424" t="s">
        <v>432</v>
      </c>
      <c r="AC3" s="425" t="s">
        <v>433</v>
      </c>
      <c r="AD3" s="319"/>
      <c r="AE3" s="311"/>
      <c r="AF3" s="311"/>
      <c r="AG3" s="311"/>
      <c r="AH3" s="311"/>
      <c r="AI3" s="311"/>
      <c r="AJ3" s="311"/>
      <c r="AK3" s="41"/>
      <c r="AL3" s="311"/>
      <c r="AM3" s="41"/>
      <c r="AN3" s="311"/>
      <c r="AO3" s="311"/>
      <c r="AP3" s="311"/>
      <c r="AQ3" s="311"/>
      <c r="AR3" s="311"/>
      <c r="AS3" s="311"/>
      <c r="AT3" s="312"/>
      <c r="AU3" s="312"/>
      <c r="AV3" s="337"/>
      <c r="AW3" s="337"/>
      <c r="AX3" s="424"/>
      <c r="AY3" s="424"/>
      <c r="AZ3" s="424"/>
      <c r="BA3" s="424"/>
      <c r="BB3" s="424"/>
      <c r="BC3" s="319"/>
      <c r="BD3" s="311"/>
      <c r="BE3" s="313"/>
      <c r="BF3" s="310"/>
      <c r="BG3" s="311"/>
      <c r="BH3" s="313"/>
      <c r="BI3" s="310"/>
      <c r="BJ3" s="311"/>
      <c r="BK3" s="313"/>
      <c r="BL3" s="310"/>
      <c r="BM3" s="311"/>
      <c r="BN3" s="313"/>
      <c r="BO3" s="314"/>
      <c r="BP3" s="315"/>
      <c r="BQ3" s="316"/>
      <c r="BR3" s="317"/>
      <c r="BS3" s="301"/>
      <c r="KH3" s="2"/>
      <c r="KI3" s="2"/>
      <c r="KJ3" s="2"/>
      <c r="KK3" s="2"/>
      <c r="KL3" s="2"/>
    </row>
    <row r="4" spans="1:298" ht="13" customHeight="1" x14ac:dyDescent="0.15">
      <c r="A4" s="38"/>
      <c r="B4" s="122"/>
      <c r="C4" s="9"/>
      <c r="D4" s="309"/>
      <c r="E4" s="307"/>
      <c r="F4" s="308"/>
      <c r="G4" s="308"/>
      <c r="H4" s="308"/>
      <c r="I4" s="320"/>
      <c r="J4" s="320"/>
      <c r="K4" s="320"/>
      <c r="L4" s="320"/>
      <c r="M4" s="320"/>
      <c r="N4" s="318" t="s">
        <v>1264</v>
      </c>
      <c r="O4" s="431"/>
      <c r="P4" s="431"/>
      <c r="Q4" s="425" t="s">
        <v>51</v>
      </c>
      <c r="R4" s="425" t="s">
        <v>471</v>
      </c>
      <c r="S4" s="425" t="s">
        <v>501</v>
      </c>
      <c r="T4" s="425" t="s">
        <v>500</v>
      </c>
      <c r="U4" s="425" t="s">
        <v>52</v>
      </c>
      <c r="V4" s="425" t="s">
        <v>409</v>
      </c>
      <c r="W4" s="425"/>
      <c r="X4" s="425" t="s">
        <v>503</v>
      </c>
      <c r="Y4" s="425" t="s">
        <v>504</v>
      </c>
      <c r="Z4" s="425" t="s">
        <v>474</v>
      </c>
      <c r="AA4" s="425"/>
      <c r="AB4" s="425"/>
      <c r="AC4" s="425" t="s">
        <v>1119</v>
      </c>
      <c r="AD4" s="319"/>
      <c r="AE4" s="311"/>
      <c r="AF4" s="311"/>
      <c r="AG4" s="311"/>
      <c r="AH4" s="311"/>
      <c r="AI4" s="311"/>
      <c r="AJ4" s="311"/>
      <c r="AK4" s="41"/>
      <c r="AL4" s="311"/>
      <c r="AM4" s="41"/>
      <c r="AN4" s="311"/>
      <c r="AO4" s="311"/>
      <c r="AP4" s="311"/>
      <c r="AQ4" s="311"/>
      <c r="AR4" s="311"/>
      <c r="AS4" s="311"/>
      <c r="AT4" s="312"/>
      <c r="AU4" s="312"/>
      <c r="AV4" s="337"/>
      <c r="AW4" s="337"/>
      <c r="AX4" s="425" t="s">
        <v>866</v>
      </c>
      <c r="AY4" s="425" t="s">
        <v>502</v>
      </c>
      <c r="AZ4" s="425"/>
      <c r="BA4" s="425"/>
      <c r="BB4" s="425" t="s">
        <v>516</v>
      </c>
      <c r="BC4" s="319"/>
      <c r="BD4" s="311"/>
      <c r="BE4" s="313"/>
      <c r="BF4" s="382"/>
      <c r="BG4" s="311"/>
      <c r="BH4" s="313"/>
      <c r="BI4" s="382"/>
      <c r="BJ4" s="311"/>
      <c r="BK4" s="313"/>
      <c r="BL4" s="382"/>
      <c r="BM4" s="311"/>
      <c r="BN4" s="313"/>
      <c r="BO4" s="314"/>
      <c r="BP4" s="315"/>
      <c r="BQ4" s="316"/>
      <c r="BR4" s="317"/>
    </row>
    <row r="5" spans="1:298" ht="14.25" customHeight="1" x14ac:dyDescent="0.15">
      <c r="A5" s="37"/>
      <c r="B5" s="37"/>
      <c r="C5" s="7"/>
      <c r="D5" s="43"/>
      <c r="E5" s="384"/>
      <c r="F5" s="43"/>
      <c r="G5" s="43"/>
      <c r="H5" s="43"/>
      <c r="I5" s="384"/>
      <c r="J5" s="384"/>
      <c r="K5" s="384"/>
      <c r="L5" s="384"/>
      <c r="M5" s="43"/>
      <c r="N5" s="346"/>
      <c r="O5" s="385"/>
      <c r="P5" s="385"/>
      <c r="Q5" s="324">
        <f t="shared" ref="Q5:V5" si="0">SUMPRODUCT(Q6:Q51,$N6:$N51)</f>
        <v>0</v>
      </c>
      <c r="R5" s="325">
        <f t="shared" si="0"/>
        <v>0</v>
      </c>
      <c r="S5" s="326">
        <f t="shared" si="0"/>
        <v>0</v>
      </c>
      <c r="T5" s="327">
        <f t="shared" si="0"/>
        <v>0</v>
      </c>
      <c r="U5" s="328">
        <f t="shared" si="0"/>
        <v>0</v>
      </c>
      <c r="V5" s="329">
        <f t="shared" si="0"/>
        <v>0</v>
      </c>
      <c r="W5" s="330"/>
      <c r="X5" s="331">
        <f>SUMPRODUCT(X6:X51,$N6:$N51)</f>
        <v>0</v>
      </c>
      <c r="Y5" s="332">
        <f>SUMPRODUCT(Y6:Y51,$N6:$N51)</f>
        <v>0</v>
      </c>
      <c r="Z5" s="333">
        <f>SUMPRODUCT(Z6:Z51,$N6:$N51)</f>
        <v>0</v>
      </c>
      <c r="AA5" s="334"/>
      <c r="AB5" s="346">
        <f>SUMPRODUCT(AB6:AB51,$N6:$N51)</f>
        <v>0</v>
      </c>
      <c r="AC5" s="346">
        <f>SUMPRODUCT(AC6:AC51,$N6:$N51)</f>
        <v>0</v>
      </c>
      <c r="AD5" s="44">
        <f>SUM(AD6:AD51)</f>
        <v>0</v>
      </c>
      <c r="AE5" s="101">
        <f>SUM(AE6:AE51)</f>
        <v>0</v>
      </c>
      <c r="AF5" s="43"/>
      <c r="AG5" s="43"/>
      <c r="AH5" s="43"/>
      <c r="AI5" s="43"/>
      <c r="AJ5" s="384"/>
      <c r="AK5" s="43"/>
      <c r="AL5" s="384"/>
      <c r="AM5" s="43"/>
      <c r="AN5" s="43"/>
      <c r="AO5" s="384"/>
      <c r="AP5" s="384"/>
      <c r="AQ5" s="384"/>
      <c r="AR5" s="43"/>
      <c r="AS5" s="44"/>
      <c r="AT5" s="44"/>
      <c r="AU5" s="44"/>
      <c r="AV5" s="44" t="s">
        <v>53</v>
      </c>
      <c r="AW5" s="401"/>
      <c r="AX5" s="341">
        <f t="shared" ref="AX5:BB5" si="1">SUMPRODUCT(AX6:AX51,$N6:$N51)</f>
        <v>0</v>
      </c>
      <c r="AY5" s="342">
        <f t="shared" si="1"/>
        <v>0</v>
      </c>
      <c r="AZ5" s="343">
        <f t="shared" si="1"/>
        <v>0</v>
      </c>
      <c r="BA5" s="344">
        <f t="shared" si="1"/>
        <v>0</v>
      </c>
      <c r="BB5" s="345">
        <f t="shared" si="1"/>
        <v>0</v>
      </c>
      <c r="BC5" s="43">
        <f>SUM(BC6:BC51)</f>
        <v>0</v>
      </c>
      <c r="BD5" s="101">
        <f>SUM(BD6:BD51)</f>
        <v>0</v>
      </c>
      <c r="BE5" s="45" t="s">
        <v>53</v>
      </c>
      <c r="BF5" s="43">
        <f>SUMPRODUCT(BF6:BF51,$N6:$N51)</f>
        <v>0</v>
      </c>
      <c r="BG5" s="101">
        <f>SUM(BG6:BG51)</f>
        <v>0</v>
      </c>
      <c r="BH5" s="45" t="s">
        <v>53</v>
      </c>
      <c r="BI5" s="43">
        <f>SUMPRODUCT(BI6:BI51,$N6:$N51)</f>
        <v>0</v>
      </c>
      <c r="BJ5" s="101">
        <f>SUM(BJ6:BJ51)</f>
        <v>0</v>
      </c>
      <c r="BK5" s="45" t="s">
        <v>53</v>
      </c>
      <c r="BL5" s="43">
        <f>SUMPRODUCT(BL6:BL51,$N6:$N51)</f>
        <v>0</v>
      </c>
      <c r="BM5" s="101">
        <f>SUM(BM6:BM51)</f>
        <v>0</v>
      </c>
      <c r="BN5" s="45" t="s">
        <v>53</v>
      </c>
      <c r="BO5" s="465">
        <f>SUM(BO6:BO51)</f>
        <v>0</v>
      </c>
      <c r="BP5" s="37">
        <f>SUM(BP6:BP51)</f>
        <v>0</v>
      </c>
      <c r="BQ5" s="37">
        <f>SUM(BQ6:BQ51)</f>
        <v>0</v>
      </c>
      <c r="BR5" s="46">
        <f>ROWS(BR6:BR51)</f>
        <v>46</v>
      </c>
    </row>
    <row r="6" spans="1:298" ht="13" customHeight="1" x14ac:dyDescent="0.15">
      <c r="A6" s="47"/>
      <c r="B6" s="47"/>
      <c r="C6" s="134"/>
      <c r="D6" s="43"/>
      <c r="E6" s="384"/>
      <c r="F6" s="43"/>
      <c r="G6" s="43"/>
      <c r="H6" s="43"/>
      <c r="I6" s="384"/>
      <c r="J6" s="384"/>
      <c r="K6" s="384"/>
      <c r="L6" s="384"/>
      <c r="M6" s="43"/>
      <c r="N6" s="43"/>
      <c r="O6" s="384"/>
      <c r="P6" s="384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380"/>
      <c r="AK6" s="40"/>
      <c r="AL6" s="380"/>
      <c r="AM6" s="40"/>
      <c r="AN6" s="40"/>
      <c r="AO6" s="380"/>
      <c r="AP6" s="380"/>
      <c r="AQ6" s="380"/>
      <c r="AR6" s="40"/>
      <c r="AS6" s="40"/>
      <c r="AT6" s="40"/>
      <c r="AU6" s="40"/>
      <c r="AV6" s="40"/>
      <c r="AW6" s="380"/>
      <c r="AX6" s="40"/>
      <c r="AY6" s="40"/>
      <c r="AZ6" s="40"/>
      <c r="BA6" s="40"/>
      <c r="BB6" s="40"/>
      <c r="BC6" s="48"/>
      <c r="BD6" s="48"/>
      <c r="BE6" s="48"/>
      <c r="BF6" s="40"/>
      <c r="BG6" s="48"/>
      <c r="BH6" s="48"/>
      <c r="BI6" s="40"/>
      <c r="BJ6" s="48"/>
      <c r="BK6" s="48"/>
      <c r="BL6" s="40"/>
      <c r="BM6" s="48"/>
      <c r="BN6" s="48"/>
      <c r="BO6" s="49"/>
      <c r="BP6" s="47"/>
      <c r="BQ6" s="47"/>
      <c r="BR6" s="50"/>
    </row>
    <row r="7" spans="1:298" ht="17" x14ac:dyDescent="0.2">
      <c r="A7" s="168"/>
      <c r="B7" s="168"/>
      <c r="C7" s="291" t="s">
        <v>363</v>
      </c>
      <c r="D7" s="139"/>
      <c r="E7" s="258"/>
      <c r="F7" s="140"/>
      <c r="G7" s="140"/>
      <c r="H7" s="140"/>
      <c r="I7" s="259"/>
      <c r="J7" s="259"/>
      <c r="K7" s="259"/>
      <c r="L7" s="259"/>
      <c r="M7" s="140"/>
      <c r="N7" s="141"/>
      <c r="O7" s="260"/>
      <c r="P7" s="260"/>
      <c r="Q7" s="523"/>
      <c r="R7" s="523"/>
      <c r="S7" s="523"/>
      <c r="T7" s="523"/>
      <c r="U7" s="524"/>
      <c r="V7" s="523"/>
      <c r="W7" s="523"/>
      <c r="X7" s="525"/>
      <c r="Y7" s="523"/>
      <c r="Z7" s="525"/>
      <c r="AA7" s="525"/>
      <c r="AB7" s="526"/>
      <c r="AC7" s="526"/>
      <c r="AD7" s="145"/>
      <c r="AE7" s="145"/>
      <c r="AF7" s="145"/>
      <c r="AG7" s="145"/>
      <c r="AH7" s="145"/>
      <c r="AI7" s="145"/>
      <c r="AJ7" s="264"/>
      <c r="AK7" s="264"/>
      <c r="AL7" s="264"/>
      <c r="AM7" s="264"/>
      <c r="AN7" s="145"/>
      <c r="AO7" s="264"/>
      <c r="AP7" s="264"/>
      <c r="AQ7" s="264"/>
      <c r="AR7" s="145"/>
      <c r="AS7" s="146"/>
      <c r="AT7" s="146"/>
      <c r="AU7" s="146"/>
      <c r="AV7" s="146"/>
      <c r="AW7" s="265"/>
      <c r="AX7" s="526"/>
      <c r="AY7" s="526"/>
      <c r="AZ7" s="526"/>
      <c r="BA7" s="527"/>
      <c r="BB7" s="526"/>
      <c r="BC7" s="149"/>
      <c r="BD7" s="149"/>
      <c r="BE7" s="150"/>
      <c r="BF7" s="526"/>
      <c r="BG7" s="149"/>
      <c r="BH7" s="150"/>
      <c r="BI7" s="526"/>
      <c r="BJ7" s="149"/>
      <c r="BK7" s="150"/>
      <c r="BL7" s="526"/>
      <c r="BM7" s="149"/>
      <c r="BN7" s="150"/>
      <c r="BO7" s="150"/>
      <c r="BP7" s="141"/>
      <c r="BQ7" s="157"/>
      <c r="BR7" s="158"/>
    </row>
    <row r="8" spans="1:298" ht="12.75" customHeight="1" x14ac:dyDescent="0.15">
      <c r="A8" s="51" t="str">
        <f>"PL7"&amp;REPT(0,4-LEN(BR8))&amp;BR8</f>
        <v>PL70933</v>
      </c>
      <c r="B8" s="552" t="s">
        <v>363</v>
      </c>
      <c r="C8" s="53" t="s">
        <v>252</v>
      </c>
      <c r="D8" s="53" t="s">
        <v>5</v>
      </c>
      <c r="E8" s="249"/>
      <c r="F8" s="169" t="s">
        <v>56</v>
      </c>
      <c r="G8" s="186" t="s">
        <v>69</v>
      </c>
      <c r="H8" s="169" t="s">
        <v>70</v>
      </c>
      <c r="I8" s="269" t="s">
        <v>1054</v>
      </c>
      <c r="J8" s="590" t="s">
        <v>1065</v>
      </c>
      <c r="K8" s="590" t="s">
        <v>1069</v>
      </c>
      <c r="L8" s="269" t="s">
        <v>1055</v>
      </c>
      <c r="M8" s="169">
        <v>3.512</v>
      </c>
      <c r="N8" s="51">
        <v>5</v>
      </c>
      <c r="O8" s="217"/>
      <c r="P8" s="217"/>
      <c r="Q8" s="56"/>
      <c r="R8" s="135"/>
      <c r="S8" s="58"/>
      <c r="T8" s="59"/>
      <c r="U8" s="136"/>
      <c r="V8" s="61"/>
      <c r="W8" s="62"/>
      <c r="X8" s="63"/>
      <c r="Y8" s="64"/>
      <c r="Z8" s="65"/>
      <c r="AA8" s="137"/>
      <c r="AB8" s="248"/>
      <c r="AC8" s="248"/>
      <c r="AD8" s="220">
        <f>SUM(Q8:AC8)</f>
        <v>0</v>
      </c>
      <c r="AE8" s="221">
        <f>N8*AD8</f>
        <v>0</v>
      </c>
      <c r="AF8" s="69"/>
      <c r="AG8" s="69"/>
      <c r="AH8" s="70"/>
      <c r="AI8" s="69"/>
      <c r="AJ8" s="495"/>
      <c r="AK8" s="495"/>
      <c r="AL8" s="495"/>
      <c r="AM8" s="489"/>
      <c r="AN8" s="69">
        <v>94</v>
      </c>
      <c r="AO8" s="70"/>
      <c r="AP8" s="70"/>
      <c r="AQ8" s="70"/>
      <c r="AR8" s="69">
        <v>74</v>
      </c>
      <c r="AS8" s="69"/>
      <c r="AT8" s="489"/>
      <c r="AU8" s="490"/>
      <c r="AV8" s="490">
        <f>IF(OrderFormType="Wholesale",CEILING(AR8*ExchRate,ExchRateRoundUpTo),CEILING(AN8*ExchRate,ExchRateRoundUpTo)/1.22)</f>
        <v>74</v>
      </c>
      <c r="AW8" s="490">
        <f>AV8*(1+AO8+AP8)</f>
        <v>74</v>
      </c>
      <c r="AX8" s="240"/>
      <c r="AY8" s="241"/>
      <c r="AZ8" s="242"/>
      <c r="BA8" s="255"/>
      <c r="BB8" s="244"/>
      <c r="BC8" s="245">
        <f>SUM(AX8:BB8)</f>
        <v>0</v>
      </c>
      <c r="BD8" s="217">
        <f>N8*BC8</f>
        <v>0</v>
      </c>
      <c r="BE8" s="491">
        <f>AV8*(1.05+AO8+AP8)</f>
        <v>77.7</v>
      </c>
      <c r="BF8" s="248"/>
      <c r="BG8" s="217">
        <f>$N8*BF8</f>
        <v>0</v>
      </c>
      <c r="BH8" s="491">
        <f>$AV8*(1.1+$AO8+$AP8)</f>
        <v>81.400000000000006</v>
      </c>
      <c r="BI8" s="248"/>
      <c r="BJ8" s="217">
        <f>N8*BI8</f>
        <v>0</v>
      </c>
      <c r="BK8" s="491">
        <f>AV8*(1.15+AO8+AP8)</f>
        <v>85.1</v>
      </c>
      <c r="BL8" s="248"/>
      <c r="BM8" s="217">
        <f>N8*BL8</f>
        <v>0</v>
      </c>
      <c r="BN8" s="491">
        <f>AV8*(1.2+AO8+AP8)</f>
        <v>88.8</v>
      </c>
      <c r="BO8" s="392">
        <f>(AD8*AW8)+(BC8*BE8)+(BF8*BH8)+(BI8*BK8)+(BL8*BN8)</f>
        <v>0</v>
      </c>
      <c r="BP8" s="217">
        <f>AD8+BC8+BF8+BI8+BL8</f>
        <v>0</v>
      </c>
      <c r="BQ8" s="217">
        <f>N8*BP8</f>
        <v>0</v>
      </c>
      <c r="BR8" s="77">
        <v>933</v>
      </c>
    </row>
    <row r="9" spans="1:298" ht="12.75" customHeight="1" x14ac:dyDescent="0.15">
      <c r="A9" s="51" t="str">
        <f>"PL7"&amp;REPT(0,4-LEN(BR9))&amp;BR9</f>
        <v>PL71256</v>
      </c>
      <c r="B9" s="552" t="s">
        <v>363</v>
      </c>
      <c r="C9" s="53" t="s">
        <v>258</v>
      </c>
      <c r="D9" s="53" t="s">
        <v>5</v>
      </c>
      <c r="E9" s="249"/>
      <c r="F9" s="55" t="s">
        <v>56</v>
      </c>
      <c r="G9" s="55" t="s">
        <v>72</v>
      </c>
      <c r="H9" s="169" t="s">
        <v>70</v>
      </c>
      <c r="I9" s="269" t="s">
        <v>1054</v>
      </c>
      <c r="J9" s="590" t="s">
        <v>1065</v>
      </c>
      <c r="K9" s="590" t="s">
        <v>1069</v>
      </c>
      <c r="L9" s="269" t="s">
        <v>1055</v>
      </c>
      <c r="M9" s="55">
        <v>5.4080000000000004</v>
      </c>
      <c r="N9" s="51">
        <v>3</v>
      </c>
      <c r="O9" s="217"/>
      <c r="P9" s="217"/>
      <c r="Q9" s="56"/>
      <c r="R9" s="135"/>
      <c r="S9" s="58"/>
      <c r="T9" s="59"/>
      <c r="U9" s="136"/>
      <c r="V9" s="61"/>
      <c r="W9" s="62"/>
      <c r="X9" s="63"/>
      <c r="Y9" s="64"/>
      <c r="Z9" s="65"/>
      <c r="AA9" s="137"/>
      <c r="AB9" s="76"/>
      <c r="AC9" s="76"/>
      <c r="AD9" s="220">
        <f t="shared" ref="AD9:AD42" si="2">SUM(Q9:AC9)</f>
        <v>0</v>
      </c>
      <c r="AE9" s="68">
        <f t="shared" ref="AE9" si="3">N9*AD9</f>
        <v>0</v>
      </c>
      <c r="AF9" s="69"/>
      <c r="AG9" s="69"/>
      <c r="AH9" s="70"/>
      <c r="AI9" s="69"/>
      <c r="AJ9" s="69"/>
      <c r="AK9" s="69"/>
      <c r="AL9" s="495"/>
      <c r="AM9" s="489"/>
      <c r="AN9" s="69">
        <v>139</v>
      </c>
      <c r="AO9" s="70"/>
      <c r="AP9" s="70"/>
      <c r="AQ9" s="70"/>
      <c r="AR9" s="69">
        <v>114</v>
      </c>
      <c r="AS9" s="69"/>
      <c r="AT9" s="493"/>
      <c r="AU9" s="494"/>
      <c r="AV9" s="490">
        <f>IF(OrderFormType="Wholesale",CEILING(AR9*ExchRate,ExchRateRoundUpTo),CEILING(AN9*ExchRate,ExchRateRoundUpTo)/1.22)</f>
        <v>114</v>
      </c>
      <c r="AW9" s="490">
        <f>AV9*(1+AO9+AP9)</f>
        <v>114</v>
      </c>
      <c r="AX9" s="71"/>
      <c r="AY9" s="72"/>
      <c r="AZ9" s="73"/>
      <c r="BA9" s="138"/>
      <c r="BB9" s="75"/>
      <c r="BC9" s="52">
        <f>SUM(AX9:BB9)</f>
        <v>0</v>
      </c>
      <c r="BD9" s="51">
        <f>N9*BC9</f>
        <v>0</v>
      </c>
      <c r="BE9" s="491">
        <f>AV9*(1.05+AO9+AP9)</f>
        <v>119.7</v>
      </c>
      <c r="BF9" s="76"/>
      <c r="BG9" s="217">
        <f t="shared" ref="BG9:BG42" si="4">$N9*BF9</f>
        <v>0</v>
      </c>
      <c r="BH9" s="491">
        <f>$AV9*(1.1+$AO9+$AP9)</f>
        <v>125.4</v>
      </c>
      <c r="BI9" s="76"/>
      <c r="BJ9" s="51">
        <f>N9*BI9</f>
        <v>0</v>
      </c>
      <c r="BK9" s="491">
        <f>AV9*(1.15+AO9+AP9)</f>
        <v>131.1</v>
      </c>
      <c r="BL9" s="76"/>
      <c r="BM9" s="217">
        <f>N9*BL9</f>
        <v>0</v>
      </c>
      <c r="BN9" s="491">
        <f>AV9*(1.2+AO9+AP9)</f>
        <v>136.79999999999998</v>
      </c>
      <c r="BO9" s="392">
        <f>(AD9*AW9)+(BC9*BE9)+(BF9*BH9)+(BI9*BK9)+(BL9*BN9)</f>
        <v>0</v>
      </c>
      <c r="BP9" s="217">
        <f>AD9+BC9+BF9+BI9+BL9</f>
        <v>0</v>
      </c>
      <c r="BQ9" s="51">
        <f>N9*BP9</f>
        <v>0</v>
      </c>
      <c r="BR9" s="77">
        <v>1256</v>
      </c>
    </row>
    <row r="10" spans="1:298" ht="12.75" customHeight="1" x14ac:dyDescent="0.15">
      <c r="A10" s="51" t="str">
        <f>"PL7"&amp;REPT(0,4-LEN(BR10))&amp;BR10</f>
        <v>PL70938</v>
      </c>
      <c r="B10" s="552" t="s">
        <v>363</v>
      </c>
      <c r="C10" s="53" t="s">
        <v>261</v>
      </c>
      <c r="D10" s="53" t="s">
        <v>5</v>
      </c>
      <c r="E10" s="249"/>
      <c r="F10" s="55" t="s">
        <v>56</v>
      </c>
      <c r="G10" s="129" t="s">
        <v>89</v>
      </c>
      <c r="H10" s="169" t="s">
        <v>70</v>
      </c>
      <c r="I10" s="269" t="s">
        <v>1054</v>
      </c>
      <c r="J10" s="590" t="s">
        <v>1065</v>
      </c>
      <c r="K10" s="590" t="s">
        <v>1069</v>
      </c>
      <c r="L10" s="269" t="s">
        <v>1055</v>
      </c>
      <c r="M10" s="55">
        <v>1.2</v>
      </c>
      <c r="N10" s="51">
        <v>5</v>
      </c>
      <c r="O10" s="217"/>
      <c r="P10" s="217"/>
      <c r="Q10" s="56"/>
      <c r="R10" s="135"/>
      <c r="S10" s="58"/>
      <c r="T10" s="59"/>
      <c r="U10" s="136"/>
      <c r="V10" s="61"/>
      <c r="W10" s="62"/>
      <c r="X10" s="63"/>
      <c r="Y10" s="64"/>
      <c r="Z10" s="65"/>
      <c r="AA10" s="137"/>
      <c r="AB10" s="76"/>
      <c r="AC10" s="76"/>
      <c r="AD10" s="220">
        <f t="shared" si="2"/>
        <v>0</v>
      </c>
      <c r="AE10" s="68">
        <f>N10*AD10</f>
        <v>0</v>
      </c>
      <c r="AF10" s="69"/>
      <c r="AG10" s="69"/>
      <c r="AH10" s="70"/>
      <c r="AI10" s="69"/>
      <c r="AJ10" s="69"/>
      <c r="AK10" s="69"/>
      <c r="AL10" s="495"/>
      <c r="AM10" s="489"/>
      <c r="AN10" s="69">
        <v>49</v>
      </c>
      <c r="AO10" s="70"/>
      <c r="AP10" s="70"/>
      <c r="AQ10" s="70"/>
      <c r="AR10" s="69">
        <v>39</v>
      </c>
      <c r="AS10" s="69"/>
      <c r="AT10" s="493"/>
      <c r="AU10" s="494"/>
      <c r="AV10" s="490">
        <f>IF(OrderFormType="Wholesale",CEILING(AR10*ExchRate,ExchRateRoundUpTo),CEILING(AN10*ExchRate,ExchRateRoundUpTo)/1.22)</f>
        <v>39</v>
      </c>
      <c r="AW10" s="490">
        <f>AV10*(1+AO10+AP10)</f>
        <v>39</v>
      </c>
      <c r="AX10" s="71"/>
      <c r="AY10" s="72"/>
      <c r="AZ10" s="73"/>
      <c r="BA10" s="138"/>
      <c r="BB10" s="75"/>
      <c r="BC10" s="52">
        <f>SUM(AX10:BB10)</f>
        <v>0</v>
      </c>
      <c r="BD10" s="51">
        <f>N10*BC10</f>
        <v>0</v>
      </c>
      <c r="BE10" s="491">
        <f>AV10*(1.05+AO10+AP10)</f>
        <v>40.950000000000003</v>
      </c>
      <c r="BF10" s="76"/>
      <c r="BG10" s="217">
        <f t="shared" si="4"/>
        <v>0</v>
      </c>
      <c r="BH10" s="491">
        <f>$AV10*(1.1+$AO10+$AP10)</f>
        <v>42.900000000000006</v>
      </c>
      <c r="BI10" s="76"/>
      <c r="BJ10" s="51">
        <f>N10*BI10</f>
        <v>0</v>
      </c>
      <c r="BK10" s="491">
        <f>AV10*(1.15+AO10+AP10)</f>
        <v>44.849999999999994</v>
      </c>
      <c r="BL10" s="76"/>
      <c r="BM10" s="217">
        <f>N10*BL10</f>
        <v>0</v>
      </c>
      <c r="BN10" s="491">
        <f>AV10*(1.2+AO10+AP10)</f>
        <v>46.8</v>
      </c>
      <c r="BO10" s="392">
        <f>(AD10*AW10)+(BC10*BE10)+(BF10*BH10)+(BI10*BK10)+(BL10*BN10)</f>
        <v>0</v>
      </c>
      <c r="BP10" s="217">
        <f>AD10+BC10+BF10+BI10+BL10</f>
        <v>0</v>
      </c>
      <c r="BQ10" s="51">
        <f>N10*BP10</f>
        <v>0</v>
      </c>
      <c r="BR10" s="77">
        <v>938</v>
      </c>
    </row>
    <row r="11" spans="1:298" ht="12.75" customHeight="1" x14ac:dyDescent="0.15">
      <c r="A11" s="51" t="str">
        <f>"PL7"&amp;REPT(0,4-LEN(BR11))&amp;BR11</f>
        <v>PL70939</v>
      </c>
      <c r="B11" s="552" t="s">
        <v>363</v>
      </c>
      <c r="C11" s="53" t="s">
        <v>262</v>
      </c>
      <c r="D11" s="53" t="s">
        <v>5</v>
      </c>
      <c r="E11" s="249"/>
      <c r="F11" s="55" t="s">
        <v>56</v>
      </c>
      <c r="G11" s="55" t="s">
        <v>83</v>
      </c>
      <c r="H11" s="169" t="s">
        <v>70</v>
      </c>
      <c r="I11" s="269" t="s">
        <v>1054</v>
      </c>
      <c r="J11" s="590" t="s">
        <v>1065</v>
      </c>
      <c r="K11" s="590" t="s">
        <v>1069</v>
      </c>
      <c r="L11" s="269" t="s">
        <v>1055</v>
      </c>
      <c r="M11" s="55">
        <v>5.6959999999999997</v>
      </c>
      <c r="N11" s="51">
        <v>3</v>
      </c>
      <c r="O11" s="217"/>
      <c r="P11" s="217"/>
      <c r="Q11" s="56"/>
      <c r="R11" s="135"/>
      <c r="S11" s="58"/>
      <c r="T11" s="59"/>
      <c r="U11" s="136"/>
      <c r="V11" s="61"/>
      <c r="W11" s="62"/>
      <c r="X11" s="63"/>
      <c r="Y11" s="64"/>
      <c r="Z11" s="65"/>
      <c r="AA11" s="137"/>
      <c r="AB11" s="76"/>
      <c r="AC11" s="76"/>
      <c r="AD11" s="220">
        <f t="shared" si="2"/>
        <v>0</v>
      </c>
      <c r="AE11" s="68">
        <f t="shared" ref="AE11:AE12" si="5">N11*AD11</f>
        <v>0</v>
      </c>
      <c r="AF11" s="69"/>
      <c r="AG11" s="69"/>
      <c r="AH11" s="70"/>
      <c r="AI11" s="69"/>
      <c r="AJ11" s="69"/>
      <c r="AK11" s="69"/>
      <c r="AL11" s="495"/>
      <c r="AM11" s="489"/>
      <c r="AN11" s="69">
        <v>139</v>
      </c>
      <c r="AO11" s="70"/>
      <c r="AP11" s="70"/>
      <c r="AQ11" s="70"/>
      <c r="AR11" s="69">
        <v>114</v>
      </c>
      <c r="AS11" s="69"/>
      <c r="AT11" s="493"/>
      <c r="AU11" s="494"/>
      <c r="AV11" s="490">
        <f>IF(OrderFormType="Wholesale",CEILING(AR11*ExchRate,ExchRateRoundUpTo),CEILING(AN11*ExchRate,ExchRateRoundUpTo)/1.22)</f>
        <v>114</v>
      </c>
      <c r="AW11" s="490">
        <f>AV11*(1+AO11+AP11)</f>
        <v>114</v>
      </c>
      <c r="AX11" s="71"/>
      <c r="AY11" s="72"/>
      <c r="AZ11" s="73"/>
      <c r="BA11" s="138"/>
      <c r="BB11" s="75"/>
      <c r="BC11" s="52">
        <f>SUM(AX11:BB11)</f>
        <v>0</v>
      </c>
      <c r="BD11" s="51">
        <f>N11*BC11</f>
        <v>0</v>
      </c>
      <c r="BE11" s="491">
        <f>AV11*(1.05+AO11+AP11)</f>
        <v>119.7</v>
      </c>
      <c r="BF11" s="76"/>
      <c r="BG11" s="217">
        <f t="shared" si="4"/>
        <v>0</v>
      </c>
      <c r="BH11" s="491">
        <f>$AV11*(1.1+$AO11+$AP11)</f>
        <v>125.4</v>
      </c>
      <c r="BI11" s="76"/>
      <c r="BJ11" s="51">
        <f>N11*BI11</f>
        <v>0</v>
      </c>
      <c r="BK11" s="491">
        <f>AV11*(1.15+AO11+AP11)</f>
        <v>131.1</v>
      </c>
      <c r="BL11" s="76"/>
      <c r="BM11" s="217">
        <f>N11*BL11</f>
        <v>0</v>
      </c>
      <c r="BN11" s="491">
        <f>AV11*(1.2+AO11+AP11)</f>
        <v>136.79999999999998</v>
      </c>
      <c r="BO11" s="392">
        <f>(AD11*AW11)+(BC11*BE11)+(BF11*BH11)+(BI11*BK11)+(BL11*BN11)</f>
        <v>0</v>
      </c>
      <c r="BP11" s="217">
        <f>AD11+BC11+BF11+BI11+BL11</f>
        <v>0</v>
      </c>
      <c r="BQ11" s="51">
        <f>N11*BP11</f>
        <v>0</v>
      </c>
      <c r="BR11" s="77">
        <v>939</v>
      </c>
    </row>
    <row r="12" spans="1:298" ht="12" customHeight="1" x14ac:dyDescent="0.15">
      <c r="A12" s="51" t="str">
        <f>"PL7"&amp;REPT(0,4-LEN(BR12))&amp;BR12</f>
        <v>PL70941</v>
      </c>
      <c r="B12" s="552" t="s">
        <v>363</v>
      </c>
      <c r="C12" s="53" t="s">
        <v>263</v>
      </c>
      <c r="D12" s="53" t="s">
        <v>5</v>
      </c>
      <c r="E12" s="249"/>
      <c r="F12" s="55" t="s">
        <v>56</v>
      </c>
      <c r="G12" s="55" t="s">
        <v>83</v>
      </c>
      <c r="H12" s="169" t="s">
        <v>70</v>
      </c>
      <c r="I12" s="269" t="s">
        <v>1054</v>
      </c>
      <c r="J12" s="590" t="s">
        <v>1065</v>
      </c>
      <c r="K12" s="590" t="s">
        <v>1069</v>
      </c>
      <c r="L12" s="269" t="s">
        <v>1055</v>
      </c>
      <c r="M12" s="55">
        <v>5.3150000000000004</v>
      </c>
      <c r="N12" s="51">
        <v>3</v>
      </c>
      <c r="O12" s="217"/>
      <c r="P12" s="217"/>
      <c r="Q12" s="56"/>
      <c r="R12" s="135"/>
      <c r="S12" s="58"/>
      <c r="T12" s="59"/>
      <c r="U12" s="136"/>
      <c r="V12" s="61"/>
      <c r="W12" s="62"/>
      <c r="X12" s="63"/>
      <c r="Y12" s="64"/>
      <c r="Z12" s="65"/>
      <c r="AA12" s="137"/>
      <c r="AB12" s="76"/>
      <c r="AC12" s="76"/>
      <c r="AD12" s="220">
        <f t="shared" si="2"/>
        <v>0</v>
      </c>
      <c r="AE12" s="68">
        <f t="shared" si="5"/>
        <v>0</v>
      </c>
      <c r="AF12" s="69"/>
      <c r="AG12" s="69"/>
      <c r="AH12" s="70"/>
      <c r="AI12" s="69"/>
      <c r="AJ12" s="69"/>
      <c r="AK12" s="69"/>
      <c r="AL12" s="495"/>
      <c r="AM12" s="489"/>
      <c r="AN12" s="69">
        <v>139</v>
      </c>
      <c r="AO12" s="70"/>
      <c r="AP12" s="70"/>
      <c r="AQ12" s="70"/>
      <c r="AR12" s="69">
        <v>114</v>
      </c>
      <c r="AS12" s="69"/>
      <c r="AT12" s="493"/>
      <c r="AU12" s="494"/>
      <c r="AV12" s="490">
        <f>IF(OrderFormType="Wholesale",CEILING(AR12*ExchRate,ExchRateRoundUpTo),CEILING(AN12*ExchRate,ExchRateRoundUpTo)/1.22)</f>
        <v>114</v>
      </c>
      <c r="AW12" s="490">
        <f>AV12*(1+AO12+AP12)</f>
        <v>114</v>
      </c>
      <c r="AX12" s="71"/>
      <c r="AY12" s="72"/>
      <c r="AZ12" s="73"/>
      <c r="BA12" s="138"/>
      <c r="BB12" s="75"/>
      <c r="BC12" s="52">
        <f>SUM(AX12:BB12)</f>
        <v>0</v>
      </c>
      <c r="BD12" s="51">
        <f>N12*BC12</f>
        <v>0</v>
      </c>
      <c r="BE12" s="491">
        <f>AV12*(1.05+AO12+AP12)</f>
        <v>119.7</v>
      </c>
      <c r="BF12" s="76"/>
      <c r="BG12" s="217">
        <f t="shared" si="4"/>
        <v>0</v>
      </c>
      <c r="BH12" s="491">
        <f>$AV12*(1.1+$AO12+$AP12)</f>
        <v>125.4</v>
      </c>
      <c r="BI12" s="76"/>
      <c r="BJ12" s="51">
        <f>N12*BI12</f>
        <v>0</v>
      </c>
      <c r="BK12" s="491">
        <f>AV12*(1.15+AO12+AP12)</f>
        <v>131.1</v>
      </c>
      <c r="BL12" s="76"/>
      <c r="BM12" s="217">
        <f>N12*BL12</f>
        <v>0</v>
      </c>
      <c r="BN12" s="491">
        <f>AV12*(1.2+AO12+AP12)</f>
        <v>136.79999999999998</v>
      </c>
      <c r="BO12" s="392">
        <f>(AD12*AW12)+(BC12*BE12)+(BF12*BH12)+(BI12*BK12)+(BL12*BN12)</f>
        <v>0</v>
      </c>
      <c r="BP12" s="217">
        <f>AD12+BC12+BF12+BI12+BL12</f>
        <v>0</v>
      </c>
      <c r="BQ12" s="51">
        <f>N12*BP12</f>
        <v>0</v>
      </c>
      <c r="BR12" s="77">
        <v>941</v>
      </c>
    </row>
    <row r="13" spans="1:298" ht="17" x14ac:dyDescent="0.2">
      <c r="A13" s="168"/>
      <c r="B13" s="168"/>
      <c r="C13" s="291" t="s">
        <v>364</v>
      </c>
      <c r="D13" s="139"/>
      <c r="E13" s="258"/>
      <c r="F13" s="140"/>
      <c r="G13" s="140"/>
      <c r="H13" s="140"/>
      <c r="I13" s="140"/>
      <c r="J13" s="259"/>
      <c r="K13" s="259"/>
      <c r="L13" s="259"/>
      <c r="M13" s="140"/>
      <c r="N13" s="141"/>
      <c r="O13" s="260"/>
      <c r="P13" s="260"/>
      <c r="Q13" s="142"/>
      <c r="R13" s="142"/>
      <c r="S13" s="142"/>
      <c r="T13" s="142"/>
      <c r="U13" s="143"/>
      <c r="V13" s="142"/>
      <c r="W13" s="142"/>
      <c r="X13" s="144"/>
      <c r="Y13" s="142"/>
      <c r="Z13" s="144"/>
      <c r="AA13" s="144"/>
      <c r="AB13" s="538"/>
      <c r="AC13" s="538"/>
      <c r="AD13" s="264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264"/>
      <c r="AS13" s="264"/>
      <c r="AT13" s="264"/>
      <c r="AU13" s="264"/>
      <c r="AV13" s="264"/>
      <c r="AW13" s="264"/>
      <c r="AX13" s="538"/>
      <c r="AY13" s="538"/>
      <c r="AZ13" s="538"/>
      <c r="BA13" s="538"/>
      <c r="BB13" s="538"/>
      <c r="BC13" s="264"/>
      <c r="BD13" s="264"/>
      <c r="BE13" s="264"/>
      <c r="BF13" s="538"/>
      <c r="BG13" s="264"/>
      <c r="BH13" s="264"/>
      <c r="BI13" s="264"/>
      <c r="BJ13" s="264"/>
      <c r="BK13" s="264"/>
      <c r="BL13" s="264"/>
      <c r="BM13" s="264"/>
      <c r="BN13" s="264"/>
      <c r="BO13" s="264"/>
      <c r="BP13" s="264"/>
      <c r="BQ13" s="264"/>
      <c r="BR13" s="158"/>
    </row>
    <row r="14" spans="1:298" ht="12.75" customHeight="1" x14ac:dyDescent="0.15">
      <c r="A14" s="51" t="str">
        <f t="shared" ref="A14:A19" si="6">"PL7"&amp;REPT(0,4-LEN(BR14))&amp;BR14</f>
        <v>PL71134</v>
      </c>
      <c r="B14" s="552" t="s">
        <v>364</v>
      </c>
      <c r="C14" s="53" t="s">
        <v>253</v>
      </c>
      <c r="D14" s="53" t="s">
        <v>5</v>
      </c>
      <c r="E14" s="249"/>
      <c r="F14" s="169" t="s">
        <v>56</v>
      </c>
      <c r="G14" s="169" t="s">
        <v>72</v>
      </c>
      <c r="H14" s="169" t="s">
        <v>70</v>
      </c>
      <c r="I14" s="269" t="s">
        <v>1054</v>
      </c>
      <c r="J14" s="590" t="s">
        <v>1065</v>
      </c>
      <c r="K14" s="590" t="s">
        <v>1069</v>
      </c>
      <c r="L14" s="269" t="s">
        <v>1055</v>
      </c>
      <c r="M14" s="169">
        <v>6.5309999999999997</v>
      </c>
      <c r="N14" s="51">
        <v>6</v>
      </c>
      <c r="O14" s="217"/>
      <c r="P14" s="217"/>
      <c r="Q14" s="56"/>
      <c r="R14" s="135"/>
      <c r="S14" s="58"/>
      <c r="T14" s="59"/>
      <c r="U14" s="136"/>
      <c r="V14" s="61"/>
      <c r="W14" s="62"/>
      <c r="X14" s="63"/>
      <c r="Y14" s="64"/>
      <c r="Z14" s="65"/>
      <c r="AA14" s="137"/>
      <c r="AB14" s="76"/>
      <c r="AC14" s="76"/>
      <c r="AD14" s="220">
        <f t="shared" si="2"/>
        <v>0</v>
      </c>
      <c r="AE14" s="68">
        <f>N14*AD14</f>
        <v>0</v>
      </c>
      <c r="AF14" s="69"/>
      <c r="AG14" s="69"/>
      <c r="AH14" s="70"/>
      <c r="AI14" s="69"/>
      <c r="AJ14" s="69"/>
      <c r="AK14" s="69"/>
      <c r="AL14" s="495"/>
      <c r="AM14" s="489"/>
      <c r="AN14" s="69">
        <v>149</v>
      </c>
      <c r="AO14" s="70"/>
      <c r="AP14" s="70"/>
      <c r="AQ14" s="70"/>
      <c r="AR14" s="69">
        <v>119</v>
      </c>
      <c r="AS14" s="69"/>
      <c r="AT14" s="493"/>
      <c r="AU14" s="494"/>
      <c r="AV14" s="490">
        <f t="shared" ref="AV14:AV19" si="7">IF(OrderFormType="Wholesale",CEILING(AR14*ExchRate,ExchRateRoundUpTo),CEILING(AN14*ExchRate,ExchRateRoundUpTo)/1.22)</f>
        <v>119</v>
      </c>
      <c r="AW14" s="490">
        <f t="shared" ref="AW14:AW19" si="8">AV14*(1+AO14+AP14)</f>
        <v>119</v>
      </c>
      <c r="AX14" s="71"/>
      <c r="AY14" s="72"/>
      <c r="AZ14" s="73"/>
      <c r="BA14" s="138"/>
      <c r="BB14" s="75"/>
      <c r="BC14" s="52">
        <f t="shared" ref="BC14:BC19" si="9">SUM(AX14:BB14)</f>
        <v>0</v>
      </c>
      <c r="BD14" s="51">
        <f t="shared" ref="BD14:BD19" si="10">N14*BC14</f>
        <v>0</v>
      </c>
      <c r="BE14" s="491">
        <f t="shared" ref="BE14:BE19" si="11">AV14*(1.05+AO14+AP14)</f>
        <v>124.95</v>
      </c>
      <c r="BF14" s="76"/>
      <c r="BG14" s="217">
        <f t="shared" si="4"/>
        <v>0</v>
      </c>
      <c r="BH14" s="491">
        <f t="shared" ref="BH14:BH19" si="12">$AV14*(1.1+$AO14+$AP14)</f>
        <v>130.9</v>
      </c>
      <c r="BI14" s="76"/>
      <c r="BJ14" s="51">
        <f t="shared" ref="BJ14:BJ19" si="13">N14*BI14</f>
        <v>0</v>
      </c>
      <c r="BK14" s="491">
        <f t="shared" ref="BK14:BK19" si="14">AV14*(1.15+AO14+AP14)</f>
        <v>136.85</v>
      </c>
      <c r="BL14" s="76"/>
      <c r="BM14" s="217">
        <f t="shared" ref="BM14:BM19" si="15">N14*BL14</f>
        <v>0</v>
      </c>
      <c r="BN14" s="491">
        <f t="shared" ref="BN14:BN19" si="16">AV14*(1.2+AO14+AP14)</f>
        <v>142.79999999999998</v>
      </c>
      <c r="BO14" s="392">
        <f t="shared" ref="BO14:BO19" si="17">(AD14*AW14)+(BC14*BE14)+(BF14*BH14)+(BI14*BK14)+(BL14*BN14)</f>
        <v>0</v>
      </c>
      <c r="BP14" s="217">
        <f t="shared" ref="BP14:BP19" si="18">AD14+BC14+BF14+BI14+BL14</f>
        <v>0</v>
      </c>
      <c r="BQ14" s="51">
        <f t="shared" ref="BQ14:BQ19" si="19">N14*BP14</f>
        <v>0</v>
      </c>
      <c r="BR14" s="77">
        <v>1134</v>
      </c>
    </row>
    <row r="15" spans="1:298" ht="12.75" customHeight="1" x14ac:dyDescent="0.15">
      <c r="A15" s="51" t="str">
        <f t="shared" si="6"/>
        <v>PL71135</v>
      </c>
      <c r="B15" s="552" t="s">
        <v>364</v>
      </c>
      <c r="C15" s="53" t="s">
        <v>254</v>
      </c>
      <c r="D15" s="53" t="s">
        <v>5</v>
      </c>
      <c r="E15" s="249"/>
      <c r="F15" s="169" t="s">
        <v>56</v>
      </c>
      <c r="G15" s="186" t="s">
        <v>69</v>
      </c>
      <c r="H15" s="169" t="s">
        <v>70</v>
      </c>
      <c r="I15" s="269" t="s">
        <v>1054</v>
      </c>
      <c r="J15" s="590" t="s">
        <v>1065</v>
      </c>
      <c r="K15" s="590" t="s">
        <v>1069</v>
      </c>
      <c r="L15" s="269" t="s">
        <v>1055</v>
      </c>
      <c r="M15" s="169">
        <v>5.6509999999999998</v>
      </c>
      <c r="N15" s="51">
        <v>10</v>
      </c>
      <c r="O15" s="217"/>
      <c r="P15" s="217"/>
      <c r="Q15" s="56"/>
      <c r="R15" s="135"/>
      <c r="S15" s="58"/>
      <c r="T15" s="59"/>
      <c r="U15" s="136"/>
      <c r="V15" s="61"/>
      <c r="W15" s="62"/>
      <c r="X15" s="63"/>
      <c r="Y15" s="64"/>
      <c r="Z15" s="65"/>
      <c r="AA15" s="137"/>
      <c r="AB15" s="76"/>
      <c r="AC15" s="76"/>
      <c r="AD15" s="220">
        <f t="shared" si="2"/>
        <v>0</v>
      </c>
      <c r="AE15" s="68">
        <f>N15*AD15</f>
        <v>0</v>
      </c>
      <c r="AF15" s="69"/>
      <c r="AG15" s="69"/>
      <c r="AH15" s="70"/>
      <c r="AI15" s="69"/>
      <c r="AJ15" s="69"/>
      <c r="AK15" s="69"/>
      <c r="AL15" s="495"/>
      <c r="AM15" s="489"/>
      <c r="AN15" s="69">
        <v>134</v>
      </c>
      <c r="AO15" s="70"/>
      <c r="AP15" s="70"/>
      <c r="AQ15" s="70"/>
      <c r="AR15" s="69">
        <v>109</v>
      </c>
      <c r="AS15" s="69"/>
      <c r="AT15" s="493"/>
      <c r="AU15" s="494"/>
      <c r="AV15" s="490">
        <f t="shared" si="7"/>
        <v>109</v>
      </c>
      <c r="AW15" s="490">
        <f t="shared" si="8"/>
        <v>109</v>
      </c>
      <c r="AX15" s="71"/>
      <c r="AY15" s="72"/>
      <c r="AZ15" s="73"/>
      <c r="BA15" s="138"/>
      <c r="BB15" s="75"/>
      <c r="BC15" s="52">
        <f t="shared" si="9"/>
        <v>0</v>
      </c>
      <c r="BD15" s="51">
        <f t="shared" si="10"/>
        <v>0</v>
      </c>
      <c r="BE15" s="491">
        <f t="shared" si="11"/>
        <v>114.45</v>
      </c>
      <c r="BF15" s="76"/>
      <c r="BG15" s="217">
        <f t="shared" si="4"/>
        <v>0</v>
      </c>
      <c r="BH15" s="491">
        <f t="shared" si="12"/>
        <v>119.9</v>
      </c>
      <c r="BI15" s="76"/>
      <c r="BJ15" s="51">
        <f t="shared" si="13"/>
        <v>0</v>
      </c>
      <c r="BK15" s="491">
        <f t="shared" si="14"/>
        <v>125.35</v>
      </c>
      <c r="BL15" s="76"/>
      <c r="BM15" s="217">
        <f t="shared" si="15"/>
        <v>0</v>
      </c>
      <c r="BN15" s="491">
        <f t="shared" si="16"/>
        <v>130.79999999999998</v>
      </c>
      <c r="BO15" s="392">
        <f t="shared" si="17"/>
        <v>0</v>
      </c>
      <c r="BP15" s="217">
        <f t="shared" si="18"/>
        <v>0</v>
      </c>
      <c r="BQ15" s="51">
        <f t="shared" si="19"/>
        <v>0</v>
      </c>
      <c r="BR15" s="77">
        <v>1135</v>
      </c>
    </row>
    <row r="16" spans="1:298" ht="12.75" customHeight="1" x14ac:dyDescent="0.15">
      <c r="A16" s="51" t="str">
        <f t="shared" si="6"/>
        <v>PL70936</v>
      </c>
      <c r="B16" s="552" t="s">
        <v>364</v>
      </c>
      <c r="C16" s="53" t="s">
        <v>255</v>
      </c>
      <c r="D16" s="53" t="s">
        <v>5</v>
      </c>
      <c r="E16" s="249"/>
      <c r="F16" s="186" t="s">
        <v>63</v>
      </c>
      <c r="G16" s="169" t="s">
        <v>63</v>
      </c>
      <c r="H16" s="55" t="s">
        <v>73</v>
      </c>
      <c r="I16" s="269" t="s">
        <v>1054</v>
      </c>
      <c r="J16" s="590" t="s">
        <v>1065</v>
      </c>
      <c r="K16" s="590" t="s">
        <v>1069</v>
      </c>
      <c r="L16" s="269" t="s">
        <v>1055</v>
      </c>
      <c r="M16" s="169">
        <v>2.25</v>
      </c>
      <c r="N16" s="51">
        <v>10</v>
      </c>
      <c r="O16" s="217"/>
      <c r="P16" s="217"/>
      <c r="Q16" s="56"/>
      <c r="R16" s="135"/>
      <c r="S16" s="58"/>
      <c r="T16" s="59"/>
      <c r="U16" s="136"/>
      <c r="V16" s="61"/>
      <c r="W16" s="62"/>
      <c r="X16" s="63"/>
      <c r="Y16" s="64"/>
      <c r="Z16" s="65"/>
      <c r="AA16" s="137"/>
      <c r="AB16" s="76"/>
      <c r="AC16" s="76"/>
      <c r="AD16" s="220">
        <f t="shared" si="2"/>
        <v>0</v>
      </c>
      <c r="AE16" s="68">
        <f>N16*AD16</f>
        <v>0</v>
      </c>
      <c r="AF16" s="69"/>
      <c r="AG16" s="69"/>
      <c r="AH16" s="70"/>
      <c r="AI16" s="69"/>
      <c r="AJ16" s="69"/>
      <c r="AK16" s="69"/>
      <c r="AL16" s="495"/>
      <c r="AM16" s="489"/>
      <c r="AN16" s="69">
        <v>74</v>
      </c>
      <c r="AO16" s="70"/>
      <c r="AP16" s="70"/>
      <c r="AQ16" s="70"/>
      <c r="AR16" s="69">
        <v>59</v>
      </c>
      <c r="AS16" s="69"/>
      <c r="AT16" s="493"/>
      <c r="AU16" s="494"/>
      <c r="AV16" s="490">
        <f t="shared" si="7"/>
        <v>59</v>
      </c>
      <c r="AW16" s="490">
        <f t="shared" si="8"/>
        <v>59</v>
      </c>
      <c r="AX16" s="71"/>
      <c r="AY16" s="72"/>
      <c r="AZ16" s="73"/>
      <c r="BA16" s="138"/>
      <c r="BB16" s="75"/>
      <c r="BC16" s="52">
        <f t="shared" si="9"/>
        <v>0</v>
      </c>
      <c r="BD16" s="51">
        <f t="shared" si="10"/>
        <v>0</v>
      </c>
      <c r="BE16" s="491">
        <f t="shared" si="11"/>
        <v>61.95</v>
      </c>
      <c r="BF16" s="76"/>
      <c r="BG16" s="217">
        <f t="shared" si="4"/>
        <v>0</v>
      </c>
      <c r="BH16" s="491">
        <f t="shared" si="12"/>
        <v>64.900000000000006</v>
      </c>
      <c r="BI16" s="76"/>
      <c r="BJ16" s="51">
        <f t="shared" si="13"/>
        <v>0</v>
      </c>
      <c r="BK16" s="491">
        <f t="shared" si="14"/>
        <v>67.849999999999994</v>
      </c>
      <c r="BL16" s="76"/>
      <c r="BM16" s="217">
        <f t="shared" si="15"/>
        <v>0</v>
      </c>
      <c r="BN16" s="491">
        <f t="shared" si="16"/>
        <v>70.8</v>
      </c>
      <c r="BO16" s="392">
        <f t="shared" si="17"/>
        <v>0</v>
      </c>
      <c r="BP16" s="217">
        <f t="shared" si="18"/>
        <v>0</v>
      </c>
      <c r="BQ16" s="51">
        <f t="shared" si="19"/>
        <v>0</v>
      </c>
      <c r="BR16" s="77">
        <v>936</v>
      </c>
    </row>
    <row r="17" spans="1:70" ht="12.75" customHeight="1" x14ac:dyDescent="0.15">
      <c r="A17" s="51" t="str">
        <f t="shared" si="6"/>
        <v>PL71133</v>
      </c>
      <c r="B17" s="552" t="s">
        <v>364</v>
      </c>
      <c r="C17" s="53" t="s">
        <v>256</v>
      </c>
      <c r="D17" s="53" t="s">
        <v>5</v>
      </c>
      <c r="E17" s="249"/>
      <c r="F17" s="169" t="s">
        <v>63</v>
      </c>
      <c r="G17" s="169" t="s">
        <v>63</v>
      </c>
      <c r="H17" s="55" t="s">
        <v>73</v>
      </c>
      <c r="I17" s="269" t="s">
        <v>1054</v>
      </c>
      <c r="J17" s="590" t="s">
        <v>1065</v>
      </c>
      <c r="K17" s="590" t="s">
        <v>1069</v>
      </c>
      <c r="L17" s="269" t="s">
        <v>1055</v>
      </c>
      <c r="M17" s="169">
        <v>8.3740000000000006</v>
      </c>
      <c r="N17" s="51">
        <v>10</v>
      </c>
      <c r="O17" s="217"/>
      <c r="P17" s="217"/>
      <c r="Q17" s="56"/>
      <c r="R17" s="135"/>
      <c r="S17" s="58"/>
      <c r="T17" s="59"/>
      <c r="U17" s="136"/>
      <c r="V17" s="61"/>
      <c r="W17" s="62"/>
      <c r="X17" s="63"/>
      <c r="Y17" s="64"/>
      <c r="Z17" s="65"/>
      <c r="AA17" s="137"/>
      <c r="AB17" s="76"/>
      <c r="AC17" s="76"/>
      <c r="AD17" s="220">
        <f t="shared" si="2"/>
        <v>0</v>
      </c>
      <c r="AE17" s="68">
        <f>N17*AD17</f>
        <v>0</v>
      </c>
      <c r="AF17" s="69"/>
      <c r="AG17" s="69"/>
      <c r="AH17" s="70"/>
      <c r="AI17" s="69"/>
      <c r="AJ17" s="69"/>
      <c r="AK17" s="69"/>
      <c r="AL17" s="495"/>
      <c r="AM17" s="489"/>
      <c r="AN17" s="69">
        <v>149</v>
      </c>
      <c r="AO17" s="70"/>
      <c r="AP17" s="70"/>
      <c r="AQ17" s="70"/>
      <c r="AR17" s="69">
        <v>119</v>
      </c>
      <c r="AS17" s="69"/>
      <c r="AT17" s="493"/>
      <c r="AU17" s="494"/>
      <c r="AV17" s="490">
        <f t="shared" si="7"/>
        <v>119</v>
      </c>
      <c r="AW17" s="490">
        <f t="shared" si="8"/>
        <v>119</v>
      </c>
      <c r="AX17" s="71"/>
      <c r="AY17" s="72"/>
      <c r="AZ17" s="73"/>
      <c r="BA17" s="138"/>
      <c r="BB17" s="75"/>
      <c r="BC17" s="52">
        <f t="shared" si="9"/>
        <v>0</v>
      </c>
      <c r="BD17" s="51">
        <f t="shared" si="10"/>
        <v>0</v>
      </c>
      <c r="BE17" s="491">
        <f t="shared" si="11"/>
        <v>124.95</v>
      </c>
      <c r="BF17" s="76"/>
      <c r="BG17" s="217">
        <f t="shared" si="4"/>
        <v>0</v>
      </c>
      <c r="BH17" s="491">
        <f t="shared" si="12"/>
        <v>130.9</v>
      </c>
      <c r="BI17" s="76"/>
      <c r="BJ17" s="51">
        <f t="shared" si="13"/>
        <v>0</v>
      </c>
      <c r="BK17" s="491">
        <f t="shared" si="14"/>
        <v>136.85</v>
      </c>
      <c r="BL17" s="76"/>
      <c r="BM17" s="217">
        <f t="shared" si="15"/>
        <v>0</v>
      </c>
      <c r="BN17" s="491">
        <f t="shared" si="16"/>
        <v>142.79999999999998</v>
      </c>
      <c r="BO17" s="392">
        <f t="shared" si="17"/>
        <v>0</v>
      </c>
      <c r="BP17" s="217">
        <f t="shared" si="18"/>
        <v>0</v>
      </c>
      <c r="BQ17" s="51">
        <f t="shared" si="19"/>
        <v>0</v>
      </c>
      <c r="BR17" s="77">
        <v>1133</v>
      </c>
    </row>
    <row r="18" spans="1:70" ht="12.75" customHeight="1" x14ac:dyDescent="0.15">
      <c r="A18" s="51" t="str">
        <f>"PL7"&amp;REPT(0,4-LEN(BR18))&amp;BR18</f>
        <v>PL71506</v>
      </c>
      <c r="B18" s="552" t="s">
        <v>364</v>
      </c>
      <c r="C18" s="54" t="s">
        <v>341</v>
      </c>
      <c r="D18" s="53" t="s">
        <v>5</v>
      </c>
      <c r="E18" s="249"/>
      <c r="F18" s="55" t="s">
        <v>63</v>
      </c>
      <c r="G18" s="510" t="s">
        <v>83</v>
      </c>
      <c r="H18" s="55" t="s">
        <v>70</v>
      </c>
      <c r="I18" s="269" t="s">
        <v>1054</v>
      </c>
      <c r="J18" s="590" t="s">
        <v>1065</v>
      </c>
      <c r="K18" s="590" t="s">
        <v>1069</v>
      </c>
      <c r="L18" s="269" t="s">
        <v>1055</v>
      </c>
      <c r="M18" s="55">
        <v>7.7210000000000001</v>
      </c>
      <c r="N18" s="51">
        <v>2</v>
      </c>
      <c r="O18" s="217"/>
      <c r="P18" s="217"/>
      <c r="Q18" s="56"/>
      <c r="R18" s="135"/>
      <c r="S18" s="58"/>
      <c r="T18" s="59"/>
      <c r="U18" s="136"/>
      <c r="V18" s="61"/>
      <c r="W18" s="62"/>
      <c r="X18" s="63"/>
      <c r="Y18" s="64"/>
      <c r="Z18" s="65"/>
      <c r="AA18" s="137"/>
      <c r="AB18" s="76"/>
      <c r="AC18" s="76"/>
      <c r="AD18" s="220">
        <f t="shared" si="2"/>
        <v>0</v>
      </c>
      <c r="AE18" s="68">
        <f t="shared" ref="AE18" si="20">N18*AD18</f>
        <v>0</v>
      </c>
      <c r="AF18" s="69"/>
      <c r="AG18" s="69"/>
      <c r="AH18" s="70"/>
      <c r="AI18" s="69"/>
      <c r="AJ18" s="69"/>
      <c r="AK18" s="69"/>
      <c r="AL18" s="495"/>
      <c r="AM18" s="489"/>
      <c r="AN18" s="69">
        <v>149</v>
      </c>
      <c r="AO18" s="70"/>
      <c r="AP18" s="70"/>
      <c r="AQ18" s="70"/>
      <c r="AR18" s="69">
        <v>119</v>
      </c>
      <c r="AS18" s="69"/>
      <c r="AT18" s="493"/>
      <c r="AU18" s="494"/>
      <c r="AV18" s="490">
        <f t="shared" si="7"/>
        <v>119</v>
      </c>
      <c r="AW18" s="490">
        <f t="shared" si="8"/>
        <v>119</v>
      </c>
      <c r="AX18" s="71"/>
      <c r="AY18" s="72"/>
      <c r="AZ18" s="73"/>
      <c r="BA18" s="138"/>
      <c r="BB18" s="75"/>
      <c r="BC18" s="52">
        <f t="shared" si="9"/>
        <v>0</v>
      </c>
      <c r="BD18" s="51">
        <f t="shared" si="10"/>
        <v>0</v>
      </c>
      <c r="BE18" s="491">
        <f t="shared" si="11"/>
        <v>124.95</v>
      </c>
      <c r="BF18" s="76"/>
      <c r="BG18" s="217">
        <f t="shared" si="4"/>
        <v>0</v>
      </c>
      <c r="BH18" s="491">
        <f t="shared" si="12"/>
        <v>130.9</v>
      </c>
      <c r="BI18" s="76"/>
      <c r="BJ18" s="51">
        <f t="shared" si="13"/>
        <v>0</v>
      </c>
      <c r="BK18" s="491">
        <f t="shared" si="14"/>
        <v>136.85</v>
      </c>
      <c r="BL18" s="76"/>
      <c r="BM18" s="217">
        <f t="shared" si="15"/>
        <v>0</v>
      </c>
      <c r="BN18" s="491">
        <f t="shared" si="16"/>
        <v>142.79999999999998</v>
      </c>
      <c r="BO18" s="392">
        <f t="shared" si="17"/>
        <v>0</v>
      </c>
      <c r="BP18" s="217">
        <f t="shared" si="18"/>
        <v>0</v>
      </c>
      <c r="BQ18" s="51">
        <f t="shared" si="19"/>
        <v>0</v>
      </c>
      <c r="BR18" s="77">
        <v>1506</v>
      </c>
    </row>
    <row r="19" spans="1:70" ht="12.75" customHeight="1" x14ac:dyDescent="0.15">
      <c r="A19" s="51" t="str">
        <f t="shared" si="6"/>
        <v>PL71136</v>
      </c>
      <c r="B19" s="552" t="s">
        <v>364</v>
      </c>
      <c r="C19" s="54" t="s">
        <v>369</v>
      </c>
      <c r="D19" s="53" t="s">
        <v>5</v>
      </c>
      <c r="E19" s="249"/>
      <c r="F19" s="55" t="s">
        <v>56</v>
      </c>
      <c r="G19" s="55" t="s">
        <v>83</v>
      </c>
      <c r="H19" s="169" t="s">
        <v>70</v>
      </c>
      <c r="I19" s="269" t="s">
        <v>1054</v>
      </c>
      <c r="J19" s="590" t="s">
        <v>1065</v>
      </c>
      <c r="K19" s="590" t="s">
        <v>1069</v>
      </c>
      <c r="L19" s="269" t="s">
        <v>1055</v>
      </c>
      <c r="M19" s="55">
        <v>8.56</v>
      </c>
      <c r="N19" s="51">
        <v>4</v>
      </c>
      <c r="O19" s="217"/>
      <c r="P19" s="217"/>
      <c r="Q19" s="56"/>
      <c r="R19" s="135"/>
      <c r="S19" s="58"/>
      <c r="T19" s="59"/>
      <c r="U19" s="136"/>
      <c r="V19" s="61"/>
      <c r="W19" s="62"/>
      <c r="X19" s="63"/>
      <c r="Y19" s="64"/>
      <c r="Z19" s="65"/>
      <c r="AA19" s="137"/>
      <c r="AB19" s="76"/>
      <c r="AC19" s="76"/>
      <c r="AD19" s="220">
        <f t="shared" si="2"/>
        <v>0</v>
      </c>
      <c r="AE19" s="68">
        <f t="shared" ref="AE19" si="21">N19*AD19</f>
        <v>0</v>
      </c>
      <c r="AF19" s="69"/>
      <c r="AG19" s="69"/>
      <c r="AH19" s="70"/>
      <c r="AI19" s="69"/>
      <c r="AJ19" s="69"/>
      <c r="AK19" s="69"/>
      <c r="AL19" s="495"/>
      <c r="AM19" s="489"/>
      <c r="AN19" s="69">
        <v>149</v>
      </c>
      <c r="AO19" s="70"/>
      <c r="AP19" s="70"/>
      <c r="AQ19" s="70"/>
      <c r="AR19" s="69">
        <v>119</v>
      </c>
      <c r="AS19" s="69"/>
      <c r="AT19" s="493"/>
      <c r="AU19" s="494"/>
      <c r="AV19" s="490">
        <f t="shared" si="7"/>
        <v>119</v>
      </c>
      <c r="AW19" s="490">
        <f t="shared" si="8"/>
        <v>119</v>
      </c>
      <c r="AX19" s="71"/>
      <c r="AY19" s="72"/>
      <c r="AZ19" s="73"/>
      <c r="BA19" s="138"/>
      <c r="BB19" s="75"/>
      <c r="BC19" s="52">
        <f t="shared" si="9"/>
        <v>0</v>
      </c>
      <c r="BD19" s="51">
        <f t="shared" si="10"/>
        <v>0</v>
      </c>
      <c r="BE19" s="491">
        <f t="shared" si="11"/>
        <v>124.95</v>
      </c>
      <c r="BF19" s="76"/>
      <c r="BG19" s="217">
        <f t="shared" si="4"/>
        <v>0</v>
      </c>
      <c r="BH19" s="491">
        <f t="shared" si="12"/>
        <v>130.9</v>
      </c>
      <c r="BI19" s="76"/>
      <c r="BJ19" s="51">
        <f t="shared" si="13"/>
        <v>0</v>
      </c>
      <c r="BK19" s="491">
        <f t="shared" si="14"/>
        <v>136.85</v>
      </c>
      <c r="BL19" s="76"/>
      <c r="BM19" s="217">
        <f t="shared" si="15"/>
        <v>0</v>
      </c>
      <c r="BN19" s="491">
        <f t="shared" si="16"/>
        <v>142.79999999999998</v>
      </c>
      <c r="BO19" s="392">
        <f t="shared" si="17"/>
        <v>0</v>
      </c>
      <c r="BP19" s="217">
        <f t="shared" si="18"/>
        <v>0</v>
      </c>
      <c r="BQ19" s="51">
        <f t="shared" si="19"/>
        <v>0</v>
      </c>
      <c r="BR19" s="77">
        <v>1136</v>
      </c>
    </row>
    <row r="20" spans="1:70" ht="17" x14ac:dyDescent="0.2">
      <c r="A20" s="168"/>
      <c r="B20" s="168"/>
      <c r="C20" s="291" t="s">
        <v>376</v>
      </c>
      <c r="D20" s="139"/>
      <c r="E20" s="258"/>
      <c r="F20" s="140"/>
      <c r="G20" s="140"/>
      <c r="H20" s="140"/>
      <c r="I20" s="140"/>
      <c r="J20" s="259"/>
      <c r="K20" s="259"/>
      <c r="L20" s="259"/>
      <c r="M20" s="140"/>
      <c r="N20" s="141"/>
      <c r="O20" s="260"/>
      <c r="P20" s="260"/>
      <c r="Q20" s="142"/>
      <c r="R20" s="142"/>
      <c r="S20" s="142"/>
      <c r="T20" s="142"/>
      <c r="U20" s="143"/>
      <c r="V20" s="142"/>
      <c r="W20" s="142"/>
      <c r="X20" s="144"/>
      <c r="Y20" s="142"/>
      <c r="Z20" s="144"/>
      <c r="AA20" s="144"/>
      <c r="AB20" s="538"/>
      <c r="AC20" s="538"/>
      <c r="AD20" s="264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264"/>
      <c r="AS20" s="264"/>
      <c r="AT20" s="264"/>
      <c r="AU20" s="264"/>
      <c r="AV20" s="264"/>
      <c r="AW20" s="264"/>
      <c r="AX20" s="538"/>
      <c r="AY20" s="538"/>
      <c r="AZ20" s="538"/>
      <c r="BA20" s="538"/>
      <c r="BB20" s="538"/>
      <c r="BC20" s="264"/>
      <c r="BD20" s="264"/>
      <c r="BE20" s="264"/>
      <c r="BF20" s="538"/>
      <c r="BG20" s="264"/>
      <c r="BH20" s="264"/>
      <c r="BI20" s="264"/>
      <c r="BJ20" s="264"/>
      <c r="BK20" s="264"/>
      <c r="BL20" s="264"/>
      <c r="BM20" s="264"/>
      <c r="BN20" s="264"/>
      <c r="BO20" s="264"/>
      <c r="BP20" s="264"/>
      <c r="BQ20" s="157"/>
      <c r="BR20" s="158"/>
    </row>
    <row r="21" spans="1:70" ht="12.75" customHeight="1" x14ac:dyDescent="0.15">
      <c r="A21" s="51" t="str">
        <f>"PL7"&amp;REPT(0,4-LEN(BR21))&amp;BR21</f>
        <v>PL71774</v>
      </c>
      <c r="B21" s="552" t="s">
        <v>376</v>
      </c>
      <c r="C21" s="54" t="s">
        <v>397</v>
      </c>
      <c r="D21" s="53" t="s">
        <v>5</v>
      </c>
      <c r="E21" s="249"/>
      <c r="F21" s="169"/>
      <c r="G21" s="186"/>
      <c r="H21" s="169"/>
      <c r="I21" s="269" t="s">
        <v>1054</v>
      </c>
      <c r="J21" s="590" t="s">
        <v>1065</v>
      </c>
      <c r="K21" s="590" t="s">
        <v>1069</v>
      </c>
      <c r="L21" s="269" t="s">
        <v>1055</v>
      </c>
      <c r="M21" s="169">
        <v>6</v>
      </c>
      <c r="N21" s="51">
        <v>4</v>
      </c>
      <c r="O21" s="217"/>
      <c r="P21" s="217"/>
      <c r="Q21" s="56"/>
      <c r="R21" s="135"/>
      <c r="S21" s="58"/>
      <c r="T21" s="59"/>
      <c r="U21" s="136"/>
      <c r="V21" s="61"/>
      <c r="W21" s="62"/>
      <c r="X21" s="63"/>
      <c r="Y21" s="64"/>
      <c r="Z21" s="65"/>
      <c r="AA21" s="137"/>
      <c r="AB21" s="76"/>
      <c r="AC21" s="76"/>
      <c r="AD21" s="220">
        <f t="shared" si="2"/>
        <v>0</v>
      </c>
      <c r="AE21" s="68">
        <f>N21*AD21</f>
        <v>0</v>
      </c>
      <c r="AF21" s="69"/>
      <c r="AG21" s="69"/>
      <c r="AH21" s="70"/>
      <c r="AI21" s="69"/>
      <c r="AJ21" s="69"/>
      <c r="AK21" s="69"/>
      <c r="AL21" s="495"/>
      <c r="AM21" s="489"/>
      <c r="AN21" s="69">
        <v>134</v>
      </c>
      <c r="AO21" s="70"/>
      <c r="AP21" s="70"/>
      <c r="AQ21" s="70"/>
      <c r="AR21" s="69">
        <v>109</v>
      </c>
      <c r="AS21" s="69"/>
      <c r="AT21" s="493"/>
      <c r="AU21" s="494"/>
      <c r="AV21" s="490">
        <f>IF(OrderFormType="Wholesale",CEILING(AR21*ExchRate,ExchRateRoundUpTo),CEILING(AN21*ExchRate,ExchRateRoundUpTo)/1.22)</f>
        <v>109</v>
      </c>
      <c r="AW21" s="490">
        <f>AV21*(1+AO21+AP21)</f>
        <v>109</v>
      </c>
      <c r="AX21" s="71"/>
      <c r="AY21" s="72"/>
      <c r="AZ21" s="73"/>
      <c r="BA21" s="138"/>
      <c r="BB21" s="75"/>
      <c r="BC21" s="52">
        <f>SUM(AX21:BB21)</f>
        <v>0</v>
      </c>
      <c r="BD21" s="51">
        <f>N21*BC21</f>
        <v>0</v>
      </c>
      <c r="BE21" s="491">
        <f>AV21*(1.05+AO21+AP21)</f>
        <v>114.45</v>
      </c>
      <c r="BF21" s="76"/>
      <c r="BG21" s="217">
        <f t="shared" si="4"/>
        <v>0</v>
      </c>
      <c r="BH21" s="491">
        <f>$AV21*(1.1+$AO21+$AP21)</f>
        <v>119.9</v>
      </c>
      <c r="BI21" s="76"/>
      <c r="BJ21" s="51">
        <f>N21*BI21</f>
        <v>0</v>
      </c>
      <c r="BK21" s="491">
        <f>AV21*(1.15+AO21+AP21)</f>
        <v>125.35</v>
      </c>
      <c r="BL21" s="76"/>
      <c r="BM21" s="217">
        <f>N21*BL21</f>
        <v>0</v>
      </c>
      <c r="BN21" s="491">
        <f>AV21*(1.2+AO21+AP21)</f>
        <v>130.79999999999998</v>
      </c>
      <c r="BO21" s="392">
        <f>(AD21*AW21)+(BC21*BE21)+(BF21*BH21)+(BI21*BK21)+(BL21*BN21)</f>
        <v>0</v>
      </c>
      <c r="BP21" s="217">
        <f>AD21+BC21+BF21+BI21+BL21</f>
        <v>0</v>
      </c>
      <c r="BQ21" s="51">
        <f>N21*BP21</f>
        <v>0</v>
      </c>
      <c r="BR21" s="77">
        <v>1774</v>
      </c>
    </row>
    <row r="22" spans="1:70" ht="17" x14ac:dyDescent="0.2">
      <c r="A22" s="168"/>
      <c r="B22" s="168"/>
      <c r="C22" s="291" t="s">
        <v>365</v>
      </c>
      <c r="D22" s="139"/>
      <c r="E22" s="258"/>
      <c r="F22" s="140"/>
      <c r="G22" s="140"/>
      <c r="H22" s="140"/>
      <c r="I22" s="140"/>
      <c r="J22" s="259"/>
      <c r="K22" s="259"/>
      <c r="L22" s="259"/>
      <c r="M22" s="140"/>
      <c r="N22" s="141"/>
      <c r="O22" s="260"/>
      <c r="P22" s="260"/>
      <c r="Q22" s="142"/>
      <c r="R22" s="142"/>
      <c r="S22" s="142"/>
      <c r="T22" s="142"/>
      <c r="U22" s="143"/>
      <c r="V22" s="142"/>
      <c r="W22" s="142"/>
      <c r="X22" s="144"/>
      <c r="Y22" s="142"/>
      <c r="Z22" s="144"/>
      <c r="AA22" s="144"/>
      <c r="AB22" s="538"/>
      <c r="AC22" s="538"/>
      <c r="AD22" s="264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264"/>
      <c r="AS22" s="264"/>
      <c r="AT22" s="264"/>
      <c r="AU22" s="264"/>
      <c r="AV22" s="264"/>
      <c r="AW22" s="264"/>
      <c r="AX22" s="538"/>
      <c r="AY22" s="538"/>
      <c r="AZ22" s="538"/>
      <c r="BA22" s="538"/>
      <c r="BB22" s="538"/>
      <c r="BC22" s="264"/>
      <c r="BD22" s="264"/>
      <c r="BE22" s="264"/>
      <c r="BF22" s="538"/>
      <c r="BG22" s="264"/>
      <c r="BH22" s="264"/>
      <c r="BI22" s="264"/>
      <c r="BJ22" s="264"/>
      <c r="BK22" s="264"/>
      <c r="BL22" s="264"/>
      <c r="BM22" s="264"/>
      <c r="BN22" s="264"/>
      <c r="BO22" s="264"/>
      <c r="BP22" s="264"/>
      <c r="BQ22" s="157"/>
      <c r="BR22" s="158"/>
    </row>
    <row r="23" spans="1:70" ht="12.75" customHeight="1" x14ac:dyDescent="0.15">
      <c r="A23" s="51" t="str">
        <f>"PL7"&amp;REPT(0,4-LEN(BR23))&amp;BR23</f>
        <v>PL70931</v>
      </c>
      <c r="B23" s="552" t="s">
        <v>365</v>
      </c>
      <c r="C23" s="53" t="s">
        <v>249</v>
      </c>
      <c r="D23" s="53" t="s">
        <v>5</v>
      </c>
      <c r="E23" s="249"/>
      <c r="F23" s="169" t="s">
        <v>56</v>
      </c>
      <c r="G23" s="186" t="s">
        <v>250</v>
      </c>
      <c r="H23" s="169" t="s">
        <v>70</v>
      </c>
      <c r="I23" s="269" t="s">
        <v>1054</v>
      </c>
      <c r="J23" s="590" t="s">
        <v>1065</v>
      </c>
      <c r="K23" s="590" t="s">
        <v>1069</v>
      </c>
      <c r="L23" s="269" t="s">
        <v>1055</v>
      </c>
      <c r="M23" s="169">
        <v>9.6850000000000005</v>
      </c>
      <c r="N23" s="51">
        <v>26</v>
      </c>
      <c r="O23" s="217"/>
      <c r="P23" s="217"/>
      <c r="Q23" s="56"/>
      <c r="R23" s="135"/>
      <c r="S23" s="58"/>
      <c r="T23" s="59"/>
      <c r="U23" s="136"/>
      <c r="V23" s="61"/>
      <c r="W23" s="62"/>
      <c r="X23" s="63"/>
      <c r="Y23" s="64"/>
      <c r="Z23" s="65"/>
      <c r="AA23" s="137"/>
      <c r="AB23" s="76"/>
      <c r="AC23" s="76"/>
      <c r="AD23" s="220">
        <f t="shared" si="2"/>
        <v>0</v>
      </c>
      <c r="AE23" s="68">
        <f>N23*AD23</f>
        <v>0</v>
      </c>
      <c r="AF23" s="69"/>
      <c r="AG23" s="69"/>
      <c r="AH23" s="70"/>
      <c r="AI23" s="69"/>
      <c r="AJ23" s="69"/>
      <c r="AK23" s="69"/>
      <c r="AL23" s="495"/>
      <c r="AM23" s="489"/>
      <c r="AN23" s="69">
        <v>189</v>
      </c>
      <c r="AO23" s="70"/>
      <c r="AP23" s="70"/>
      <c r="AQ23" s="70"/>
      <c r="AR23" s="69">
        <v>154</v>
      </c>
      <c r="AS23" s="69"/>
      <c r="AT23" s="493"/>
      <c r="AU23" s="494"/>
      <c r="AV23" s="490">
        <f>IF(OrderFormType="Wholesale",CEILING(AR23*ExchRate,ExchRateRoundUpTo),CEILING(AN23*ExchRate,ExchRateRoundUpTo)/1.22)</f>
        <v>154</v>
      </c>
      <c r="AW23" s="490">
        <f>AV23*(1+AO23+AP23)</f>
        <v>154</v>
      </c>
      <c r="AX23" s="71"/>
      <c r="AY23" s="72"/>
      <c r="AZ23" s="73"/>
      <c r="BA23" s="138"/>
      <c r="BB23" s="75"/>
      <c r="BC23" s="52">
        <f>SUM(AX23:BB23)</f>
        <v>0</v>
      </c>
      <c r="BD23" s="51">
        <f>N23*BC23</f>
        <v>0</v>
      </c>
      <c r="BE23" s="491">
        <f>AV23*(1.05+AO23+AP23)</f>
        <v>161.70000000000002</v>
      </c>
      <c r="BF23" s="76"/>
      <c r="BG23" s="217">
        <f t="shared" si="4"/>
        <v>0</v>
      </c>
      <c r="BH23" s="491">
        <f>$AV23*(1.1+$AO23+$AP23)</f>
        <v>169.4</v>
      </c>
      <c r="BI23" s="76"/>
      <c r="BJ23" s="51">
        <f>N23*BI23</f>
        <v>0</v>
      </c>
      <c r="BK23" s="491">
        <f>AV23*(1.15+AO23+AP23)</f>
        <v>177.1</v>
      </c>
      <c r="BL23" s="76"/>
      <c r="BM23" s="217">
        <f>N23*BL23</f>
        <v>0</v>
      </c>
      <c r="BN23" s="491">
        <f>AV23*(1.2+AO23+AP23)</f>
        <v>184.79999999999998</v>
      </c>
      <c r="BO23" s="392">
        <f>(AD23*AW23)+(BC23*BE23)+(BF23*BH23)+(BI23*BK23)+(BL23*BN23)</f>
        <v>0</v>
      </c>
      <c r="BP23" s="217">
        <f>AD23+BC23+BF23+BI23+BL23</f>
        <v>0</v>
      </c>
      <c r="BQ23" s="51">
        <f>N23*BP23</f>
        <v>0</v>
      </c>
      <c r="BR23" s="77">
        <v>931</v>
      </c>
    </row>
    <row r="24" spans="1:70" ht="12.75" customHeight="1" x14ac:dyDescent="0.15">
      <c r="A24" s="51" t="str">
        <f>"PL7"&amp;REPT(0,4-LEN(BR24))&amp;BR24</f>
        <v>PL70934</v>
      </c>
      <c r="B24" s="552" t="s">
        <v>365</v>
      </c>
      <c r="C24" s="53" t="s">
        <v>251</v>
      </c>
      <c r="D24" s="53" t="s">
        <v>5</v>
      </c>
      <c r="E24" s="249"/>
      <c r="F24" s="169" t="s">
        <v>56</v>
      </c>
      <c r="G24" s="169" t="s">
        <v>72</v>
      </c>
      <c r="H24" s="169" t="s">
        <v>70</v>
      </c>
      <c r="I24" s="269" t="s">
        <v>1054</v>
      </c>
      <c r="J24" s="590" t="s">
        <v>1065</v>
      </c>
      <c r="K24" s="590" t="s">
        <v>1069</v>
      </c>
      <c r="L24" s="269" t="s">
        <v>1055</v>
      </c>
      <c r="M24" s="169">
        <v>1.85</v>
      </c>
      <c r="N24" s="51">
        <v>5</v>
      </c>
      <c r="O24" s="217"/>
      <c r="P24" s="217"/>
      <c r="Q24" s="56"/>
      <c r="R24" s="135"/>
      <c r="S24" s="58"/>
      <c r="T24" s="59"/>
      <c r="U24" s="136"/>
      <c r="V24" s="61"/>
      <c r="W24" s="62"/>
      <c r="X24" s="63"/>
      <c r="Y24" s="64"/>
      <c r="Z24" s="65"/>
      <c r="AA24" s="137"/>
      <c r="AB24" s="76"/>
      <c r="AC24" s="76"/>
      <c r="AD24" s="220">
        <f t="shared" si="2"/>
        <v>0</v>
      </c>
      <c r="AE24" s="68">
        <f>N24*AD24</f>
        <v>0</v>
      </c>
      <c r="AF24" s="69"/>
      <c r="AG24" s="69"/>
      <c r="AH24" s="70"/>
      <c r="AI24" s="69"/>
      <c r="AJ24" s="69"/>
      <c r="AK24" s="69"/>
      <c r="AL24" s="495"/>
      <c r="AM24" s="489"/>
      <c r="AN24" s="69">
        <v>109</v>
      </c>
      <c r="AO24" s="70"/>
      <c r="AP24" s="70"/>
      <c r="AQ24" s="70"/>
      <c r="AR24" s="69">
        <v>89</v>
      </c>
      <c r="AS24" s="69"/>
      <c r="AT24" s="493"/>
      <c r="AU24" s="494"/>
      <c r="AV24" s="490">
        <f>IF(OrderFormType="Wholesale",CEILING(AR24*ExchRate,ExchRateRoundUpTo),CEILING(AN24*ExchRate,ExchRateRoundUpTo)/1.22)</f>
        <v>89</v>
      </c>
      <c r="AW24" s="490">
        <f>AV24*(1+AO24+AP24)</f>
        <v>89</v>
      </c>
      <c r="AX24" s="71"/>
      <c r="AY24" s="72"/>
      <c r="AZ24" s="73"/>
      <c r="BA24" s="138"/>
      <c r="BB24" s="75"/>
      <c r="BC24" s="52">
        <f>SUM(AX24:BB24)</f>
        <v>0</v>
      </c>
      <c r="BD24" s="51">
        <f>N24*BC24</f>
        <v>0</v>
      </c>
      <c r="BE24" s="491">
        <f>AV24*(1.05+AO24+AP24)</f>
        <v>93.45</v>
      </c>
      <c r="BF24" s="76"/>
      <c r="BG24" s="217">
        <f t="shared" si="4"/>
        <v>0</v>
      </c>
      <c r="BH24" s="491">
        <f>$AV24*(1.1+$AO24+$AP24)</f>
        <v>97.9</v>
      </c>
      <c r="BI24" s="76"/>
      <c r="BJ24" s="51">
        <f>N24*BI24</f>
        <v>0</v>
      </c>
      <c r="BK24" s="491">
        <f>AV24*(1.15+AO24+AP24)</f>
        <v>102.35</v>
      </c>
      <c r="BL24" s="76"/>
      <c r="BM24" s="217">
        <f>N24*BL24</f>
        <v>0</v>
      </c>
      <c r="BN24" s="491">
        <f>AV24*(1.2+AO24+AP24)</f>
        <v>106.8</v>
      </c>
      <c r="BO24" s="392">
        <f>(AD24*AW24)+(BC24*BE24)+(BF24*BH24)+(BI24*BK24)+(BL24*BN24)</f>
        <v>0</v>
      </c>
      <c r="BP24" s="217">
        <f>AD24+BC24+BF24+BI24+BL24</f>
        <v>0</v>
      </c>
      <c r="BQ24" s="51">
        <f>N24*BP24</f>
        <v>0</v>
      </c>
      <c r="BR24" s="77">
        <v>934</v>
      </c>
    </row>
    <row r="25" spans="1:70" ht="12.75" customHeight="1" x14ac:dyDescent="0.15">
      <c r="A25" s="51" t="str">
        <f>"PL7"&amp;REPT(0,4-LEN(BR25))&amp;BR25</f>
        <v>PL70935</v>
      </c>
      <c r="B25" s="552" t="s">
        <v>365</v>
      </c>
      <c r="C25" s="53" t="s">
        <v>257</v>
      </c>
      <c r="D25" s="53" t="s">
        <v>5</v>
      </c>
      <c r="E25" s="249"/>
      <c r="F25" s="129" t="s">
        <v>63</v>
      </c>
      <c r="G25" s="55" t="s">
        <v>63</v>
      </c>
      <c r="H25" s="55" t="s">
        <v>73</v>
      </c>
      <c r="I25" s="269" t="s">
        <v>1054</v>
      </c>
      <c r="J25" s="590" t="s">
        <v>1065</v>
      </c>
      <c r="K25" s="590" t="s">
        <v>1069</v>
      </c>
      <c r="L25" s="269" t="s">
        <v>1055</v>
      </c>
      <c r="M25" s="55">
        <v>1.835</v>
      </c>
      <c r="N25" s="51">
        <v>10</v>
      </c>
      <c r="O25" s="217"/>
      <c r="P25" s="217"/>
      <c r="Q25" s="56"/>
      <c r="R25" s="135"/>
      <c r="S25" s="58"/>
      <c r="T25" s="59"/>
      <c r="U25" s="136"/>
      <c r="V25" s="61"/>
      <c r="W25" s="62"/>
      <c r="X25" s="63"/>
      <c r="Y25" s="64"/>
      <c r="Z25" s="65"/>
      <c r="AA25" s="137"/>
      <c r="AB25" s="76"/>
      <c r="AC25" s="76"/>
      <c r="AD25" s="220">
        <f t="shared" si="2"/>
        <v>0</v>
      </c>
      <c r="AE25" s="68">
        <f>N25*AD25</f>
        <v>0</v>
      </c>
      <c r="AF25" s="69"/>
      <c r="AG25" s="69"/>
      <c r="AH25" s="70"/>
      <c r="AI25" s="69"/>
      <c r="AJ25" s="69"/>
      <c r="AK25" s="69"/>
      <c r="AL25" s="495"/>
      <c r="AM25" s="489"/>
      <c r="AN25" s="69">
        <v>74</v>
      </c>
      <c r="AO25" s="70"/>
      <c r="AP25" s="70"/>
      <c r="AQ25" s="70"/>
      <c r="AR25" s="69">
        <v>59</v>
      </c>
      <c r="AS25" s="69"/>
      <c r="AT25" s="493"/>
      <c r="AU25" s="494"/>
      <c r="AV25" s="490">
        <f>IF(OrderFormType="Wholesale",CEILING(AR25*ExchRate,ExchRateRoundUpTo),CEILING(AN25*ExchRate,ExchRateRoundUpTo)/1.22)</f>
        <v>59</v>
      </c>
      <c r="AW25" s="490">
        <f>AV25*(1+AO25+AP25)</f>
        <v>59</v>
      </c>
      <c r="AX25" s="71"/>
      <c r="AY25" s="72"/>
      <c r="AZ25" s="73"/>
      <c r="BA25" s="138"/>
      <c r="BB25" s="75"/>
      <c r="BC25" s="52">
        <f>SUM(AX25:BB25)</f>
        <v>0</v>
      </c>
      <c r="BD25" s="51">
        <f>N25*BC25</f>
        <v>0</v>
      </c>
      <c r="BE25" s="491">
        <f>AV25*(1.05+AO25+AP25)</f>
        <v>61.95</v>
      </c>
      <c r="BF25" s="76"/>
      <c r="BG25" s="217">
        <f t="shared" si="4"/>
        <v>0</v>
      </c>
      <c r="BH25" s="491">
        <f>$AV25*(1.1+$AO25+$AP25)</f>
        <v>64.900000000000006</v>
      </c>
      <c r="BI25" s="76"/>
      <c r="BJ25" s="51">
        <f>N25*BI25</f>
        <v>0</v>
      </c>
      <c r="BK25" s="491">
        <f>AV25*(1.15+AO25+AP25)</f>
        <v>67.849999999999994</v>
      </c>
      <c r="BL25" s="76"/>
      <c r="BM25" s="217">
        <f>N25*BL25</f>
        <v>0</v>
      </c>
      <c r="BN25" s="491">
        <f>AV25*(1.2+AO25+AP25)</f>
        <v>70.8</v>
      </c>
      <c r="BO25" s="392">
        <f>(AD25*AW25)+(BC25*BE25)+(BF25*BH25)+(BI25*BK25)+(BL25*BN25)</f>
        <v>0</v>
      </c>
      <c r="BP25" s="217">
        <f>AD25+BC25+BF25+BI25+BL25</f>
        <v>0</v>
      </c>
      <c r="BQ25" s="51">
        <f>N25*BP25</f>
        <v>0</v>
      </c>
      <c r="BR25" s="77">
        <v>935</v>
      </c>
    </row>
    <row r="26" spans="1:70" ht="12.75" customHeight="1" x14ac:dyDescent="0.15">
      <c r="A26" s="51" t="str">
        <f>"PL7"&amp;REPT(0,4-LEN(BR26))&amp;BR26</f>
        <v>PL70932</v>
      </c>
      <c r="B26" s="552" t="s">
        <v>365</v>
      </c>
      <c r="C26" s="53" t="s">
        <v>259</v>
      </c>
      <c r="D26" s="53" t="s">
        <v>5</v>
      </c>
      <c r="E26" s="249"/>
      <c r="F26" s="55" t="s">
        <v>56</v>
      </c>
      <c r="G26" s="129" t="s">
        <v>260</v>
      </c>
      <c r="H26" s="169" t="s">
        <v>70</v>
      </c>
      <c r="I26" s="269" t="s">
        <v>1054</v>
      </c>
      <c r="J26" s="590" t="s">
        <v>1065</v>
      </c>
      <c r="K26" s="590" t="s">
        <v>1069</v>
      </c>
      <c r="L26" s="269" t="s">
        <v>1055</v>
      </c>
      <c r="M26" s="55">
        <v>11.5</v>
      </c>
      <c r="N26" s="51">
        <v>10</v>
      </c>
      <c r="O26" s="217"/>
      <c r="P26" s="217"/>
      <c r="Q26" s="56"/>
      <c r="R26" s="135"/>
      <c r="S26" s="58"/>
      <c r="T26" s="59"/>
      <c r="U26" s="136"/>
      <c r="V26" s="61"/>
      <c r="W26" s="62"/>
      <c r="X26" s="63"/>
      <c r="Y26" s="64"/>
      <c r="Z26" s="65"/>
      <c r="AA26" s="137"/>
      <c r="AB26" s="76"/>
      <c r="AC26" s="76"/>
      <c r="AD26" s="220">
        <f t="shared" si="2"/>
        <v>0</v>
      </c>
      <c r="AE26" s="68">
        <f>N26*AD26</f>
        <v>0</v>
      </c>
      <c r="AF26" s="69"/>
      <c r="AG26" s="69"/>
      <c r="AH26" s="70"/>
      <c r="AI26" s="69"/>
      <c r="AJ26" s="69"/>
      <c r="AK26" s="69"/>
      <c r="AL26" s="495"/>
      <c r="AM26" s="489"/>
      <c r="AN26" s="69">
        <v>204</v>
      </c>
      <c r="AO26" s="70"/>
      <c r="AP26" s="70"/>
      <c r="AQ26" s="70"/>
      <c r="AR26" s="69">
        <v>164</v>
      </c>
      <c r="AS26" s="69"/>
      <c r="AT26" s="493"/>
      <c r="AU26" s="494"/>
      <c r="AV26" s="490">
        <f>IF(OrderFormType="Wholesale",CEILING(AR26*ExchRate,ExchRateRoundUpTo),CEILING(AN26*ExchRate,ExchRateRoundUpTo)/1.22)</f>
        <v>164</v>
      </c>
      <c r="AW26" s="490">
        <f>AV26*(1+AO26+AP26)</f>
        <v>164</v>
      </c>
      <c r="AX26" s="71"/>
      <c r="AY26" s="72"/>
      <c r="AZ26" s="73"/>
      <c r="BA26" s="138"/>
      <c r="BB26" s="75"/>
      <c r="BC26" s="52">
        <f>SUM(AX26:BB26)</f>
        <v>0</v>
      </c>
      <c r="BD26" s="51">
        <f>N26*BC26</f>
        <v>0</v>
      </c>
      <c r="BE26" s="491">
        <f>AV26*(1.05+AO26+AP26)</f>
        <v>172.20000000000002</v>
      </c>
      <c r="BF26" s="76"/>
      <c r="BG26" s="217">
        <f t="shared" si="4"/>
        <v>0</v>
      </c>
      <c r="BH26" s="491">
        <f>$AV26*(1.1+$AO26+$AP26)</f>
        <v>180.4</v>
      </c>
      <c r="BI26" s="76"/>
      <c r="BJ26" s="51">
        <f>N26*BI26</f>
        <v>0</v>
      </c>
      <c r="BK26" s="491">
        <f>AV26*(1.15+AO26+AP26)</f>
        <v>188.6</v>
      </c>
      <c r="BL26" s="76"/>
      <c r="BM26" s="217">
        <f>N26*BL26</f>
        <v>0</v>
      </c>
      <c r="BN26" s="491">
        <f>AV26*(1.2+AO26+AP26)</f>
        <v>196.79999999999998</v>
      </c>
      <c r="BO26" s="392">
        <f>(AD26*AW26)+(BC26*BE26)+(BF26*BH26)+(BI26*BK26)+(BL26*BN26)</f>
        <v>0</v>
      </c>
      <c r="BP26" s="217">
        <f>AD26+BC26+BF26+BI26+BL26</f>
        <v>0</v>
      </c>
      <c r="BQ26" s="51">
        <f>N26*BP26</f>
        <v>0</v>
      </c>
      <c r="BR26" s="77">
        <v>932</v>
      </c>
    </row>
    <row r="27" spans="1:70" ht="12.75" customHeight="1" x14ac:dyDescent="0.15">
      <c r="A27" s="51" t="str">
        <f>"PL7"&amp;REPT(0,4-LEN(BR27))&amp;BR27</f>
        <v>PL70937</v>
      </c>
      <c r="B27" s="552" t="s">
        <v>365</v>
      </c>
      <c r="C27" s="53" t="s">
        <v>268</v>
      </c>
      <c r="D27" s="53" t="s">
        <v>5</v>
      </c>
      <c r="E27" s="249"/>
      <c r="F27" s="55" t="s">
        <v>56</v>
      </c>
      <c r="G27" s="55" t="s">
        <v>72</v>
      </c>
      <c r="H27" s="55" t="s">
        <v>70</v>
      </c>
      <c r="I27" s="269" t="s">
        <v>1054</v>
      </c>
      <c r="J27" s="590" t="s">
        <v>1065</v>
      </c>
      <c r="K27" s="590" t="s">
        <v>1069</v>
      </c>
      <c r="L27" s="269" t="s">
        <v>1055</v>
      </c>
      <c r="M27" s="55">
        <v>3.4</v>
      </c>
      <c r="N27" s="51">
        <v>5</v>
      </c>
      <c r="O27" s="217"/>
      <c r="P27" s="217"/>
      <c r="Q27" s="56"/>
      <c r="R27" s="135"/>
      <c r="S27" s="58"/>
      <c r="T27" s="59"/>
      <c r="U27" s="136"/>
      <c r="V27" s="61"/>
      <c r="W27" s="62"/>
      <c r="X27" s="63"/>
      <c r="Y27" s="64"/>
      <c r="Z27" s="65"/>
      <c r="AA27" s="137"/>
      <c r="AB27" s="76"/>
      <c r="AC27" s="76"/>
      <c r="AD27" s="220">
        <f t="shared" si="2"/>
        <v>0</v>
      </c>
      <c r="AE27" s="68">
        <f>N27*AD27</f>
        <v>0</v>
      </c>
      <c r="AF27" s="69"/>
      <c r="AG27" s="69"/>
      <c r="AH27" s="70"/>
      <c r="AI27" s="69"/>
      <c r="AJ27" s="69"/>
      <c r="AK27" s="69"/>
      <c r="AL27" s="495"/>
      <c r="AM27" s="489"/>
      <c r="AN27" s="69">
        <v>74</v>
      </c>
      <c r="AO27" s="70"/>
      <c r="AP27" s="70"/>
      <c r="AQ27" s="70"/>
      <c r="AR27" s="69">
        <v>59</v>
      </c>
      <c r="AS27" s="69"/>
      <c r="AT27" s="493"/>
      <c r="AU27" s="494"/>
      <c r="AV27" s="490">
        <f>IF(OrderFormType="Wholesale",CEILING(AR27*ExchRate,ExchRateRoundUpTo),CEILING(AN27*ExchRate,ExchRateRoundUpTo)/1.22)</f>
        <v>59</v>
      </c>
      <c r="AW27" s="490">
        <f>AV27*(1+AO27+AP27)</f>
        <v>59</v>
      </c>
      <c r="AX27" s="71"/>
      <c r="AY27" s="72"/>
      <c r="AZ27" s="73"/>
      <c r="BA27" s="138"/>
      <c r="BB27" s="75"/>
      <c r="BC27" s="52">
        <f>SUM(AX27:BB27)</f>
        <v>0</v>
      </c>
      <c r="BD27" s="51">
        <f>N27*BC27</f>
        <v>0</v>
      </c>
      <c r="BE27" s="491">
        <f>AV27*(1.05+AO27+AP27)</f>
        <v>61.95</v>
      </c>
      <c r="BF27" s="76"/>
      <c r="BG27" s="217">
        <f t="shared" si="4"/>
        <v>0</v>
      </c>
      <c r="BH27" s="491">
        <f>$AV27*(1.1+$AO27+$AP27)</f>
        <v>64.900000000000006</v>
      </c>
      <c r="BI27" s="76"/>
      <c r="BJ27" s="51">
        <f>N27*BI27</f>
        <v>0</v>
      </c>
      <c r="BK27" s="491">
        <f>AV27*(1.15+AO27+AP27)</f>
        <v>67.849999999999994</v>
      </c>
      <c r="BL27" s="76"/>
      <c r="BM27" s="217">
        <f>N27*BL27</f>
        <v>0</v>
      </c>
      <c r="BN27" s="491">
        <f>AV27*(1.2+AO27+AP27)</f>
        <v>70.8</v>
      </c>
      <c r="BO27" s="392">
        <f>(AD27*AW27)+(BC27*BE27)+(BF27*BH27)+(BI27*BK27)+(BL27*BN27)</f>
        <v>0</v>
      </c>
      <c r="BP27" s="217">
        <f>AD27+BC27+BF27+BI27+BL27</f>
        <v>0</v>
      </c>
      <c r="BQ27" s="51">
        <f>N27*BP27</f>
        <v>0</v>
      </c>
      <c r="BR27" s="77">
        <v>937</v>
      </c>
    </row>
    <row r="28" spans="1:70" ht="17" x14ac:dyDescent="0.2">
      <c r="A28" s="168"/>
      <c r="B28" s="168"/>
      <c r="C28" s="291" t="s">
        <v>366</v>
      </c>
      <c r="D28" s="139"/>
      <c r="E28" s="258"/>
      <c r="F28" s="140"/>
      <c r="G28" s="140"/>
      <c r="H28" s="140"/>
      <c r="I28" s="140"/>
      <c r="J28" s="259"/>
      <c r="K28" s="259"/>
      <c r="L28" s="259"/>
      <c r="M28" s="140"/>
      <c r="N28" s="141"/>
      <c r="O28" s="260"/>
      <c r="P28" s="260"/>
      <c r="Q28" s="142"/>
      <c r="R28" s="142"/>
      <c r="S28" s="142"/>
      <c r="T28" s="142"/>
      <c r="U28" s="143"/>
      <c r="V28" s="142"/>
      <c r="W28" s="142"/>
      <c r="X28" s="144"/>
      <c r="Y28" s="142"/>
      <c r="Z28" s="144"/>
      <c r="AA28" s="144"/>
      <c r="AB28" s="538"/>
      <c r="AC28" s="538"/>
      <c r="AD28" s="264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264"/>
      <c r="AS28" s="264"/>
      <c r="AT28" s="264"/>
      <c r="AU28" s="264"/>
      <c r="AV28" s="264"/>
      <c r="AW28" s="264"/>
      <c r="AX28" s="538"/>
      <c r="AY28" s="538"/>
      <c r="AZ28" s="538"/>
      <c r="BA28" s="538"/>
      <c r="BB28" s="538"/>
      <c r="BC28" s="264"/>
      <c r="BD28" s="264"/>
      <c r="BE28" s="264"/>
      <c r="BF28" s="538"/>
      <c r="BG28" s="264"/>
      <c r="BH28" s="264"/>
      <c r="BI28" s="264"/>
      <c r="BJ28" s="264"/>
      <c r="BK28" s="264"/>
      <c r="BL28" s="264"/>
      <c r="BM28" s="264"/>
      <c r="BN28" s="264"/>
      <c r="BO28" s="264"/>
      <c r="BP28" s="264"/>
      <c r="BQ28" s="157"/>
      <c r="BR28" s="158"/>
    </row>
    <row r="29" spans="1:70" ht="12.75" customHeight="1" x14ac:dyDescent="0.15">
      <c r="A29" s="51" t="str">
        <f>"PL7"&amp;REPT(0,4-LEN(BR29))&amp;BR29</f>
        <v>PL71505</v>
      </c>
      <c r="B29" s="552" t="s">
        <v>366</v>
      </c>
      <c r="C29" s="54" t="s">
        <v>340</v>
      </c>
      <c r="D29" s="53" t="s">
        <v>5</v>
      </c>
      <c r="E29" s="249"/>
      <c r="F29" s="55" t="s">
        <v>56</v>
      </c>
      <c r="G29" s="510" t="s">
        <v>83</v>
      </c>
      <c r="H29" s="55" t="s">
        <v>70</v>
      </c>
      <c r="I29" s="269" t="s">
        <v>1054</v>
      </c>
      <c r="J29" s="590" t="s">
        <v>1065</v>
      </c>
      <c r="K29" s="590" t="s">
        <v>1069</v>
      </c>
      <c r="L29" s="269" t="s">
        <v>1055</v>
      </c>
      <c r="M29" s="55">
        <v>4.9850000000000003</v>
      </c>
      <c r="N29" s="51">
        <v>2</v>
      </c>
      <c r="O29" s="217"/>
      <c r="P29" s="217"/>
      <c r="Q29" s="56"/>
      <c r="R29" s="135"/>
      <c r="S29" s="58"/>
      <c r="T29" s="59"/>
      <c r="U29" s="136"/>
      <c r="V29" s="61"/>
      <c r="W29" s="62"/>
      <c r="X29" s="63"/>
      <c r="Y29" s="64"/>
      <c r="Z29" s="65"/>
      <c r="AA29" s="137"/>
      <c r="AB29" s="76"/>
      <c r="AC29" s="76"/>
      <c r="AD29" s="220">
        <f t="shared" si="2"/>
        <v>0</v>
      </c>
      <c r="AE29" s="68">
        <f>N29*AD29</f>
        <v>0</v>
      </c>
      <c r="AF29" s="69"/>
      <c r="AG29" s="69"/>
      <c r="AH29" s="70"/>
      <c r="AI29" s="69"/>
      <c r="AJ29" s="69"/>
      <c r="AK29" s="69"/>
      <c r="AL29" s="495"/>
      <c r="AM29" s="489"/>
      <c r="AN29" s="69">
        <v>109</v>
      </c>
      <c r="AO29" s="70"/>
      <c r="AP29" s="70"/>
      <c r="AQ29" s="70"/>
      <c r="AR29" s="69">
        <v>89</v>
      </c>
      <c r="AS29" s="69"/>
      <c r="AT29" s="493"/>
      <c r="AU29" s="494"/>
      <c r="AV29" s="490">
        <f>IF(OrderFormType="Wholesale",CEILING(AR29*ExchRate,ExchRateRoundUpTo),CEILING(AN29*ExchRate,ExchRateRoundUpTo)/1.22)</f>
        <v>89</v>
      </c>
      <c r="AW29" s="490">
        <f>AV29*(1+AO29+AP29)</f>
        <v>89</v>
      </c>
      <c r="AX29" s="71"/>
      <c r="AY29" s="72"/>
      <c r="AZ29" s="73"/>
      <c r="BA29" s="138"/>
      <c r="BB29" s="75"/>
      <c r="BC29" s="52">
        <f>SUM(AX29:BB29)</f>
        <v>0</v>
      </c>
      <c r="BD29" s="51">
        <f>N29*BC29</f>
        <v>0</v>
      </c>
      <c r="BE29" s="491">
        <f>AV29*(1.05+AO29+AP29)</f>
        <v>93.45</v>
      </c>
      <c r="BF29" s="76"/>
      <c r="BG29" s="217">
        <f t="shared" si="4"/>
        <v>0</v>
      </c>
      <c r="BH29" s="491">
        <f>$AV29*(1.1+$AO29+$AP29)</f>
        <v>97.9</v>
      </c>
      <c r="BI29" s="76"/>
      <c r="BJ29" s="51">
        <f>N29*BI29</f>
        <v>0</v>
      </c>
      <c r="BK29" s="491">
        <f>AV29*(1.15+AO29+AP29)</f>
        <v>102.35</v>
      </c>
      <c r="BL29" s="76"/>
      <c r="BM29" s="217">
        <f>N29*BL29</f>
        <v>0</v>
      </c>
      <c r="BN29" s="491">
        <f>AV29*(1.2+AO29+AP29)</f>
        <v>106.8</v>
      </c>
      <c r="BO29" s="392">
        <f>(AD29*AW29)+(BC29*BE29)+(BF29*BH29)+(BI29*BK29)+(BL29*BN29)</f>
        <v>0</v>
      </c>
      <c r="BP29" s="217">
        <f>AD29+BC29+BF29+BI29+BL29</f>
        <v>0</v>
      </c>
      <c r="BQ29" s="51">
        <f>N29*BP29</f>
        <v>0</v>
      </c>
      <c r="BR29" s="77">
        <v>1505</v>
      </c>
    </row>
    <row r="30" spans="1:70" ht="12.75" customHeight="1" x14ac:dyDescent="0.15">
      <c r="A30" s="51" t="str">
        <f>"PL7"&amp;REPT(0,4-LEN(BR30))&amp;BR30</f>
        <v>PL71503</v>
      </c>
      <c r="B30" s="552" t="s">
        <v>366</v>
      </c>
      <c r="C30" s="54" t="s">
        <v>338</v>
      </c>
      <c r="D30" s="53" t="s">
        <v>5</v>
      </c>
      <c r="E30" s="249"/>
      <c r="F30" s="55" t="s">
        <v>56</v>
      </c>
      <c r="G30" s="510" t="s">
        <v>83</v>
      </c>
      <c r="H30" s="55" t="s">
        <v>70</v>
      </c>
      <c r="I30" s="269" t="s">
        <v>1054</v>
      </c>
      <c r="J30" s="590" t="s">
        <v>1065</v>
      </c>
      <c r="K30" s="590" t="s">
        <v>1069</v>
      </c>
      <c r="L30" s="269" t="s">
        <v>1055</v>
      </c>
      <c r="M30" s="55">
        <v>5.952</v>
      </c>
      <c r="N30" s="51">
        <v>2</v>
      </c>
      <c r="O30" s="217"/>
      <c r="P30" s="217"/>
      <c r="Q30" s="56"/>
      <c r="R30" s="135"/>
      <c r="S30" s="58"/>
      <c r="T30" s="59"/>
      <c r="U30" s="136"/>
      <c r="V30" s="61"/>
      <c r="W30" s="62"/>
      <c r="X30" s="63"/>
      <c r="Y30" s="64"/>
      <c r="Z30" s="65"/>
      <c r="AA30" s="137"/>
      <c r="AB30" s="76"/>
      <c r="AC30" s="76"/>
      <c r="AD30" s="220">
        <f t="shared" si="2"/>
        <v>0</v>
      </c>
      <c r="AE30" s="68">
        <f>N30*AD30</f>
        <v>0</v>
      </c>
      <c r="AF30" s="69"/>
      <c r="AG30" s="69"/>
      <c r="AH30" s="70"/>
      <c r="AI30" s="69"/>
      <c r="AJ30" s="69"/>
      <c r="AK30" s="69"/>
      <c r="AL30" s="495"/>
      <c r="AM30" s="489"/>
      <c r="AN30" s="69">
        <v>134</v>
      </c>
      <c r="AO30" s="70"/>
      <c r="AP30" s="70"/>
      <c r="AQ30" s="70"/>
      <c r="AR30" s="69">
        <v>109</v>
      </c>
      <c r="AS30" s="69"/>
      <c r="AT30" s="493"/>
      <c r="AU30" s="494"/>
      <c r="AV30" s="490">
        <f>IF(OrderFormType="Wholesale",CEILING(AR30*ExchRate,ExchRateRoundUpTo),CEILING(AN30*ExchRate,ExchRateRoundUpTo)/1.22)</f>
        <v>109</v>
      </c>
      <c r="AW30" s="490">
        <f>AV30*(1+AO30+AP30)</f>
        <v>109</v>
      </c>
      <c r="AX30" s="71"/>
      <c r="AY30" s="72"/>
      <c r="AZ30" s="73"/>
      <c r="BA30" s="138"/>
      <c r="BB30" s="75"/>
      <c r="BC30" s="52">
        <f>SUM(AX30:BB30)</f>
        <v>0</v>
      </c>
      <c r="BD30" s="51">
        <f>N30*BC30</f>
        <v>0</v>
      </c>
      <c r="BE30" s="491">
        <f>AV30*(1.05+AO30+AP30)</f>
        <v>114.45</v>
      </c>
      <c r="BF30" s="76"/>
      <c r="BG30" s="217">
        <f t="shared" si="4"/>
        <v>0</v>
      </c>
      <c r="BH30" s="491">
        <f>$AV30*(1.1+$AO30+$AP30)</f>
        <v>119.9</v>
      </c>
      <c r="BI30" s="76"/>
      <c r="BJ30" s="51">
        <f>N30*BI30</f>
        <v>0</v>
      </c>
      <c r="BK30" s="491">
        <f>AV30*(1.15+AO30+AP30)</f>
        <v>125.35</v>
      </c>
      <c r="BL30" s="76"/>
      <c r="BM30" s="217">
        <f>N30*BL30</f>
        <v>0</v>
      </c>
      <c r="BN30" s="491">
        <f>AV30*(1.2+AO30+AP30)</f>
        <v>130.79999999999998</v>
      </c>
      <c r="BO30" s="392">
        <f>(AD30*AW30)+(BC30*BE30)+(BF30*BH30)+(BI30*BK30)+(BL30*BN30)</f>
        <v>0</v>
      </c>
      <c r="BP30" s="217">
        <f>AD30+BC30+BF30+BI30+BL30</f>
        <v>0</v>
      </c>
      <c r="BQ30" s="51">
        <f>N30*BP30</f>
        <v>0</v>
      </c>
      <c r="BR30" s="77">
        <v>1503</v>
      </c>
    </row>
    <row r="31" spans="1:70" ht="12.75" customHeight="1" x14ac:dyDescent="0.15">
      <c r="A31" s="51" t="str">
        <f>"PL7"&amp;REPT(0,4-LEN(BR31))&amp;BR31</f>
        <v>PL71504</v>
      </c>
      <c r="B31" s="552" t="s">
        <v>366</v>
      </c>
      <c r="C31" s="54" t="s">
        <v>339</v>
      </c>
      <c r="D31" s="53" t="s">
        <v>5</v>
      </c>
      <c r="E31" s="249"/>
      <c r="F31" s="55" t="s">
        <v>56</v>
      </c>
      <c r="G31" s="510" t="s">
        <v>83</v>
      </c>
      <c r="H31" s="55" t="s">
        <v>70</v>
      </c>
      <c r="I31" s="269" t="s">
        <v>1054</v>
      </c>
      <c r="J31" s="590" t="s">
        <v>1065</v>
      </c>
      <c r="K31" s="590" t="s">
        <v>1069</v>
      </c>
      <c r="L31" s="269" t="s">
        <v>1055</v>
      </c>
      <c r="M31" s="55">
        <v>4.7859999999999996</v>
      </c>
      <c r="N31" s="51">
        <v>2</v>
      </c>
      <c r="O31" s="217"/>
      <c r="P31" s="217"/>
      <c r="Q31" s="56"/>
      <c r="R31" s="135"/>
      <c r="S31" s="58"/>
      <c r="T31" s="59"/>
      <c r="U31" s="136"/>
      <c r="V31" s="61"/>
      <c r="W31" s="62"/>
      <c r="X31" s="63"/>
      <c r="Y31" s="64"/>
      <c r="Z31" s="65"/>
      <c r="AA31" s="137"/>
      <c r="AB31" s="76"/>
      <c r="AC31" s="76"/>
      <c r="AD31" s="220">
        <f t="shared" si="2"/>
        <v>0</v>
      </c>
      <c r="AE31" s="68">
        <f>N31*AD31</f>
        <v>0</v>
      </c>
      <c r="AF31" s="69"/>
      <c r="AG31" s="69"/>
      <c r="AH31" s="70"/>
      <c r="AI31" s="69"/>
      <c r="AJ31" s="69"/>
      <c r="AK31" s="69"/>
      <c r="AL31" s="495"/>
      <c r="AM31" s="489"/>
      <c r="AN31" s="69">
        <v>109</v>
      </c>
      <c r="AO31" s="70"/>
      <c r="AP31" s="70"/>
      <c r="AQ31" s="70"/>
      <c r="AR31" s="69">
        <v>89</v>
      </c>
      <c r="AS31" s="69"/>
      <c r="AT31" s="493"/>
      <c r="AU31" s="494"/>
      <c r="AV31" s="490">
        <f>IF(OrderFormType="Wholesale",CEILING(AR31*ExchRate,ExchRateRoundUpTo),CEILING(AN31*ExchRate,ExchRateRoundUpTo)/1.22)</f>
        <v>89</v>
      </c>
      <c r="AW31" s="490">
        <f>AV31*(1+AO31+AP31)</f>
        <v>89</v>
      </c>
      <c r="AX31" s="71"/>
      <c r="AY31" s="72"/>
      <c r="AZ31" s="73"/>
      <c r="BA31" s="138"/>
      <c r="BB31" s="75"/>
      <c r="BC31" s="52">
        <f>SUM(AX31:BB31)</f>
        <v>0</v>
      </c>
      <c r="BD31" s="51">
        <f>N31*BC31</f>
        <v>0</v>
      </c>
      <c r="BE31" s="491">
        <f>AV31*(1.05+AO31+AP31)</f>
        <v>93.45</v>
      </c>
      <c r="BF31" s="76"/>
      <c r="BG31" s="217">
        <f t="shared" si="4"/>
        <v>0</v>
      </c>
      <c r="BH31" s="491">
        <f>$AV31*(1.1+$AO31+$AP31)</f>
        <v>97.9</v>
      </c>
      <c r="BI31" s="76"/>
      <c r="BJ31" s="51">
        <f>N31*BI31</f>
        <v>0</v>
      </c>
      <c r="BK31" s="491">
        <f>AV31*(1.15+AO31+AP31)</f>
        <v>102.35</v>
      </c>
      <c r="BL31" s="76"/>
      <c r="BM31" s="217">
        <f>N31*BL31</f>
        <v>0</v>
      </c>
      <c r="BN31" s="491">
        <f>AV31*(1.2+AO31+AP31)</f>
        <v>106.8</v>
      </c>
      <c r="BO31" s="392">
        <f>(AD31*AW31)+(BC31*BE31)+(BF31*BH31)+(BI31*BK31)+(BL31*BN31)</f>
        <v>0</v>
      </c>
      <c r="BP31" s="217">
        <f>AD31+BC31+BF31+BI31+BL31</f>
        <v>0</v>
      </c>
      <c r="BQ31" s="51">
        <f>N31*BP31</f>
        <v>0</v>
      </c>
      <c r="BR31" s="77">
        <v>1504</v>
      </c>
    </row>
    <row r="32" spans="1:70" ht="17" x14ac:dyDescent="0.2">
      <c r="A32" s="168"/>
      <c r="B32" s="168"/>
      <c r="C32" s="291" t="s">
        <v>367</v>
      </c>
      <c r="D32" s="139"/>
      <c r="E32" s="258"/>
      <c r="F32" s="140"/>
      <c r="G32" s="140"/>
      <c r="H32" s="140"/>
      <c r="I32" s="140"/>
      <c r="J32" s="259"/>
      <c r="K32" s="259"/>
      <c r="L32" s="259"/>
      <c r="M32" s="140"/>
      <c r="N32" s="141"/>
      <c r="O32" s="260"/>
      <c r="P32" s="260"/>
      <c r="Q32" s="142"/>
      <c r="R32" s="142"/>
      <c r="S32" s="142"/>
      <c r="T32" s="142"/>
      <c r="U32" s="143"/>
      <c r="V32" s="142"/>
      <c r="W32" s="142"/>
      <c r="X32" s="144"/>
      <c r="Y32" s="142"/>
      <c r="Z32" s="144"/>
      <c r="AA32" s="144"/>
      <c r="AB32" s="538"/>
      <c r="AC32" s="538"/>
      <c r="AD32" s="264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264"/>
      <c r="AS32" s="264"/>
      <c r="AT32" s="264"/>
      <c r="AU32" s="264"/>
      <c r="AV32" s="264"/>
      <c r="AW32" s="264"/>
      <c r="AX32" s="538"/>
      <c r="AY32" s="538"/>
      <c r="AZ32" s="538"/>
      <c r="BA32" s="538"/>
      <c r="BB32" s="538"/>
      <c r="BC32" s="264"/>
      <c r="BD32" s="264"/>
      <c r="BE32" s="264"/>
      <c r="BF32" s="538"/>
      <c r="BG32" s="264"/>
      <c r="BH32" s="264"/>
      <c r="BI32" s="264"/>
      <c r="BJ32" s="264"/>
      <c r="BK32" s="264"/>
      <c r="BL32" s="264"/>
      <c r="BM32" s="264"/>
      <c r="BN32" s="264"/>
      <c r="BO32" s="264"/>
      <c r="BP32" s="264"/>
      <c r="BQ32" s="503"/>
      <c r="BR32" s="158"/>
    </row>
    <row r="33" spans="1:293" ht="12" customHeight="1" x14ac:dyDescent="0.15">
      <c r="A33" s="51" t="str">
        <f>"PL7"&amp;REPT(0,4-LEN(BR33))&amp;BR33</f>
        <v>PL71259</v>
      </c>
      <c r="B33" s="552" t="s">
        <v>367</v>
      </c>
      <c r="C33" s="53" t="s">
        <v>264</v>
      </c>
      <c r="D33" s="53" t="s">
        <v>5</v>
      </c>
      <c r="E33" s="249"/>
      <c r="F33" s="55" t="s">
        <v>63</v>
      </c>
      <c r="G33" s="55" t="s">
        <v>63</v>
      </c>
      <c r="H33" s="55" t="s">
        <v>70</v>
      </c>
      <c r="I33" s="269" t="s">
        <v>1054</v>
      </c>
      <c r="J33" s="590" t="s">
        <v>1065</v>
      </c>
      <c r="K33" s="590" t="s">
        <v>1069</v>
      </c>
      <c r="L33" s="269" t="s">
        <v>1055</v>
      </c>
      <c r="M33" s="55">
        <v>0.85799999999999998</v>
      </c>
      <c r="N33" s="51">
        <v>10</v>
      </c>
      <c r="O33" s="217"/>
      <c r="P33" s="217"/>
      <c r="Q33" s="56"/>
      <c r="R33" s="135"/>
      <c r="S33" s="58"/>
      <c r="T33" s="59"/>
      <c r="U33" s="136"/>
      <c r="V33" s="61"/>
      <c r="W33" s="62"/>
      <c r="X33" s="63"/>
      <c r="Y33" s="64"/>
      <c r="Z33" s="65"/>
      <c r="AA33" s="137"/>
      <c r="AB33" s="76"/>
      <c r="AC33" s="76"/>
      <c r="AD33" s="220">
        <f t="shared" si="2"/>
        <v>0</v>
      </c>
      <c r="AE33" s="68">
        <f>N33*AD33</f>
        <v>0</v>
      </c>
      <c r="AF33" s="69"/>
      <c r="AG33" s="69"/>
      <c r="AH33" s="70"/>
      <c r="AI33" s="69"/>
      <c r="AJ33" s="69"/>
      <c r="AK33" s="69"/>
      <c r="AL33" s="495"/>
      <c r="AM33" s="489"/>
      <c r="AN33" s="69">
        <v>79</v>
      </c>
      <c r="AO33" s="70"/>
      <c r="AP33" s="70"/>
      <c r="AQ33" s="70"/>
      <c r="AR33" s="69">
        <v>64</v>
      </c>
      <c r="AS33" s="69"/>
      <c r="AT33" s="493"/>
      <c r="AU33" s="494"/>
      <c r="AV33" s="490">
        <f>IF(OrderFormType="Wholesale",CEILING(AR33*ExchRate,ExchRateRoundUpTo),CEILING(AN33*ExchRate,ExchRateRoundUpTo)/1.22)</f>
        <v>64</v>
      </c>
      <c r="AW33" s="490">
        <f>AV33*(1+AO33+AP33)</f>
        <v>64</v>
      </c>
      <c r="AX33" s="71"/>
      <c r="AY33" s="72"/>
      <c r="AZ33" s="73"/>
      <c r="BA33" s="138"/>
      <c r="BB33" s="75"/>
      <c r="BC33" s="52">
        <f>SUM(AX33:BB33)</f>
        <v>0</v>
      </c>
      <c r="BD33" s="51">
        <f>N33*BC33</f>
        <v>0</v>
      </c>
      <c r="BE33" s="491">
        <f>AV33*(1.05+AO33+AP33)</f>
        <v>67.2</v>
      </c>
      <c r="BF33" s="76"/>
      <c r="BG33" s="217">
        <f t="shared" si="4"/>
        <v>0</v>
      </c>
      <c r="BH33" s="491">
        <f>$AV33*(1.1+$AO33+$AP33)</f>
        <v>70.400000000000006</v>
      </c>
      <c r="BI33" s="76"/>
      <c r="BJ33" s="51">
        <f>N33*BI33</f>
        <v>0</v>
      </c>
      <c r="BK33" s="491">
        <f>AV33*(1.15+AO33+AP33)</f>
        <v>73.599999999999994</v>
      </c>
      <c r="BL33" s="76"/>
      <c r="BM33" s="217">
        <f>N33*BL33</f>
        <v>0</v>
      </c>
      <c r="BN33" s="491">
        <f>AV33*(1.2+AO33+AP33)</f>
        <v>76.8</v>
      </c>
      <c r="BO33" s="392">
        <f>(AD33*AW33)+(BC33*BE33)+(BF33*BH33)+(BI33*BK33)+(BL33*BN33)</f>
        <v>0</v>
      </c>
      <c r="BP33" s="217">
        <f>AD33+BC33+BF33+BI33+BL33</f>
        <v>0</v>
      </c>
      <c r="BQ33" s="51">
        <f>N33*BP33</f>
        <v>0</v>
      </c>
      <c r="BR33" s="77">
        <v>1259</v>
      </c>
    </row>
    <row r="34" spans="1:293" ht="12.75" customHeight="1" x14ac:dyDescent="0.15">
      <c r="A34" s="51" t="str">
        <f>"PL7"&amp;REPT(0,4-LEN(BR34))&amp;BR34</f>
        <v>PL71257</v>
      </c>
      <c r="B34" s="552" t="s">
        <v>367</v>
      </c>
      <c r="C34" s="3" t="s">
        <v>265</v>
      </c>
      <c r="D34" s="53" t="s">
        <v>5</v>
      </c>
      <c r="E34" s="249"/>
      <c r="F34" s="55" t="s">
        <v>56</v>
      </c>
      <c r="G34" s="55" t="s">
        <v>72</v>
      </c>
      <c r="H34" s="55" t="s">
        <v>70</v>
      </c>
      <c r="I34" s="269" t="s">
        <v>1054</v>
      </c>
      <c r="J34" s="590" t="s">
        <v>1065</v>
      </c>
      <c r="K34" s="590" t="s">
        <v>1069</v>
      </c>
      <c r="L34" s="269" t="s">
        <v>1055</v>
      </c>
      <c r="M34" s="55">
        <v>5.26</v>
      </c>
      <c r="N34" s="51">
        <v>8</v>
      </c>
      <c r="O34" s="217"/>
      <c r="P34" s="217"/>
      <c r="Q34" s="56"/>
      <c r="R34" s="135"/>
      <c r="S34" s="58"/>
      <c r="T34" s="59"/>
      <c r="U34" s="136"/>
      <c r="V34" s="61"/>
      <c r="W34" s="62"/>
      <c r="X34" s="63"/>
      <c r="Y34" s="64"/>
      <c r="Z34" s="65"/>
      <c r="AA34" s="137"/>
      <c r="AB34" s="76"/>
      <c r="AC34" s="76"/>
      <c r="AD34" s="220">
        <f t="shared" si="2"/>
        <v>0</v>
      </c>
      <c r="AE34" s="68">
        <f t="shared" ref="AE34" si="22">N34*AD34</f>
        <v>0</v>
      </c>
      <c r="AF34" s="69"/>
      <c r="AG34" s="69"/>
      <c r="AH34" s="70"/>
      <c r="AI34" s="69"/>
      <c r="AJ34" s="69"/>
      <c r="AK34" s="69"/>
      <c r="AL34" s="495"/>
      <c r="AM34" s="489"/>
      <c r="AN34" s="69">
        <v>149</v>
      </c>
      <c r="AO34" s="70"/>
      <c r="AP34" s="70"/>
      <c r="AQ34" s="70"/>
      <c r="AR34" s="69">
        <v>119</v>
      </c>
      <c r="AS34" s="69"/>
      <c r="AT34" s="493"/>
      <c r="AU34" s="494"/>
      <c r="AV34" s="490">
        <f>IF(OrderFormType="Wholesale",CEILING(AR34*ExchRate,ExchRateRoundUpTo),CEILING(AN34*ExchRate,ExchRateRoundUpTo)/1.22)</f>
        <v>119</v>
      </c>
      <c r="AW34" s="490">
        <f>AV34*(1+AO34+AP34)</f>
        <v>119</v>
      </c>
      <c r="AX34" s="71"/>
      <c r="AY34" s="72"/>
      <c r="AZ34" s="73"/>
      <c r="BA34" s="138"/>
      <c r="BB34" s="75"/>
      <c r="BC34" s="52">
        <f>SUM(AX34:BB34)</f>
        <v>0</v>
      </c>
      <c r="BD34" s="51">
        <f>N34*BC34</f>
        <v>0</v>
      </c>
      <c r="BE34" s="491">
        <f>AV34*(1.05+AO34+AP34)</f>
        <v>124.95</v>
      </c>
      <c r="BF34" s="76"/>
      <c r="BG34" s="217">
        <f t="shared" si="4"/>
        <v>0</v>
      </c>
      <c r="BH34" s="491">
        <f>$AV34*(1.1+$AO34+$AP34)</f>
        <v>130.9</v>
      </c>
      <c r="BI34" s="76"/>
      <c r="BJ34" s="51">
        <f>N34*BI34</f>
        <v>0</v>
      </c>
      <c r="BK34" s="491">
        <f>AV34*(1.15+AO34+AP34)</f>
        <v>136.85</v>
      </c>
      <c r="BL34" s="76"/>
      <c r="BM34" s="217">
        <f>N34*BL34</f>
        <v>0</v>
      </c>
      <c r="BN34" s="491">
        <f>AV34*(1.2+AO34+AP34)</f>
        <v>142.79999999999998</v>
      </c>
      <c r="BO34" s="392">
        <f>(AD34*AW34)+(BC34*BE34)+(BF34*BH34)+(BI34*BK34)+(BL34*BN34)</f>
        <v>0</v>
      </c>
      <c r="BP34" s="217">
        <f>AD34+BC34+BF34+BI34+BL34</f>
        <v>0</v>
      </c>
      <c r="BQ34" s="51">
        <f>N34*BP34</f>
        <v>0</v>
      </c>
      <c r="BR34" s="77">
        <v>1257</v>
      </c>
    </row>
    <row r="35" spans="1:293" ht="12.75" customHeight="1" x14ac:dyDescent="0.15">
      <c r="A35" s="51" t="str">
        <f>"PL7"&amp;REPT(0,4-LEN(BR35))&amp;BR35</f>
        <v>PL71258</v>
      </c>
      <c r="B35" s="552" t="s">
        <v>367</v>
      </c>
      <c r="C35" s="53" t="s">
        <v>267</v>
      </c>
      <c r="D35" s="53" t="s">
        <v>5</v>
      </c>
      <c r="E35" s="249"/>
      <c r="F35" s="129" t="s">
        <v>63</v>
      </c>
      <c r="G35" s="55" t="s">
        <v>63</v>
      </c>
      <c r="H35" s="55" t="s">
        <v>70</v>
      </c>
      <c r="I35" s="269" t="s">
        <v>1054</v>
      </c>
      <c r="J35" s="590" t="s">
        <v>1065</v>
      </c>
      <c r="K35" s="590" t="s">
        <v>1069</v>
      </c>
      <c r="L35" s="269" t="s">
        <v>1055</v>
      </c>
      <c r="M35" s="55">
        <v>1.238</v>
      </c>
      <c r="N35" s="51">
        <v>10</v>
      </c>
      <c r="O35" s="217"/>
      <c r="P35" s="217"/>
      <c r="Q35" s="56"/>
      <c r="R35" s="135"/>
      <c r="S35" s="58"/>
      <c r="T35" s="59"/>
      <c r="U35" s="136"/>
      <c r="V35" s="61"/>
      <c r="W35" s="62"/>
      <c r="X35" s="63"/>
      <c r="Y35" s="64"/>
      <c r="Z35" s="65"/>
      <c r="AA35" s="137"/>
      <c r="AB35" s="76"/>
      <c r="AC35" s="76"/>
      <c r="AD35" s="220">
        <f t="shared" si="2"/>
        <v>0</v>
      </c>
      <c r="AE35" s="68">
        <f>N35*AD35</f>
        <v>0</v>
      </c>
      <c r="AF35" s="69"/>
      <c r="AG35" s="69"/>
      <c r="AH35" s="70"/>
      <c r="AI35" s="69"/>
      <c r="AJ35" s="69"/>
      <c r="AK35" s="69"/>
      <c r="AL35" s="495"/>
      <c r="AM35" s="489"/>
      <c r="AN35" s="69">
        <v>94</v>
      </c>
      <c r="AO35" s="70"/>
      <c r="AP35" s="70"/>
      <c r="AQ35" s="70"/>
      <c r="AR35" s="69">
        <v>74</v>
      </c>
      <c r="AS35" s="69"/>
      <c r="AT35" s="493"/>
      <c r="AU35" s="494"/>
      <c r="AV35" s="490">
        <f>IF(OrderFormType="Wholesale",CEILING(AR35*ExchRate,ExchRateRoundUpTo),CEILING(AN35*ExchRate,ExchRateRoundUpTo)/1.22)</f>
        <v>74</v>
      </c>
      <c r="AW35" s="490">
        <f>AV35*(1+AO35+AP35)</f>
        <v>74</v>
      </c>
      <c r="AX35" s="71"/>
      <c r="AY35" s="72"/>
      <c r="AZ35" s="73"/>
      <c r="BA35" s="138"/>
      <c r="BB35" s="75"/>
      <c r="BC35" s="52">
        <f>SUM(AX35:BB35)</f>
        <v>0</v>
      </c>
      <c r="BD35" s="51">
        <f>N35*BC35</f>
        <v>0</v>
      </c>
      <c r="BE35" s="491">
        <f>AV35*(1.05+AO35+AP35)</f>
        <v>77.7</v>
      </c>
      <c r="BF35" s="76"/>
      <c r="BG35" s="217">
        <f t="shared" si="4"/>
        <v>0</v>
      </c>
      <c r="BH35" s="491">
        <f>$AV35*(1.1+$AO35+$AP35)</f>
        <v>81.400000000000006</v>
      </c>
      <c r="BI35" s="76"/>
      <c r="BJ35" s="51">
        <f>N35*BI35</f>
        <v>0</v>
      </c>
      <c r="BK35" s="491">
        <f>AV35*(1.15+AO35+AP35)</f>
        <v>85.1</v>
      </c>
      <c r="BL35" s="76"/>
      <c r="BM35" s="217">
        <f>N35*BL35</f>
        <v>0</v>
      </c>
      <c r="BN35" s="491">
        <f>AV35*(1.2+AO35+AP35)</f>
        <v>88.8</v>
      </c>
      <c r="BO35" s="392">
        <f>(AD35*AW35)+(BC35*BE35)+(BF35*BH35)+(BI35*BK35)+(BL35*BN35)</f>
        <v>0</v>
      </c>
      <c r="BP35" s="217">
        <f>AD35+BC35+BF35+BI35+BL35</f>
        <v>0</v>
      </c>
      <c r="BQ35" s="51">
        <f>N35*BP35</f>
        <v>0</v>
      </c>
      <c r="BR35" s="77">
        <v>1258</v>
      </c>
    </row>
    <row r="36" spans="1:293" ht="12" customHeight="1" x14ac:dyDescent="0.15">
      <c r="A36" s="51" t="str">
        <f t="shared" ref="A36" si="23">"PL7"&amp;REPT(0,4-LEN(BR36))&amp;BR36</f>
        <v>PL71138</v>
      </c>
      <c r="B36" s="552" t="s">
        <v>367</v>
      </c>
      <c r="C36" s="53" t="s">
        <v>266</v>
      </c>
      <c r="D36" s="53" t="s">
        <v>5</v>
      </c>
      <c r="E36" s="249"/>
      <c r="F36" s="55" t="s">
        <v>56</v>
      </c>
      <c r="G36" s="55" t="s">
        <v>72</v>
      </c>
      <c r="H36" s="55" t="s">
        <v>70</v>
      </c>
      <c r="I36" s="269" t="s">
        <v>1054</v>
      </c>
      <c r="J36" s="590" t="s">
        <v>1065</v>
      </c>
      <c r="K36" s="590" t="s">
        <v>1069</v>
      </c>
      <c r="L36" s="269" t="s">
        <v>1055</v>
      </c>
      <c r="M36" s="55">
        <v>24.358000000000001</v>
      </c>
      <c r="N36" s="51">
        <v>7</v>
      </c>
      <c r="O36" s="217"/>
      <c r="P36" s="217"/>
      <c r="Q36" s="56"/>
      <c r="R36" s="135"/>
      <c r="S36" s="58"/>
      <c r="T36" s="59"/>
      <c r="U36" s="136"/>
      <c r="V36" s="61"/>
      <c r="W36" s="62"/>
      <c r="X36" s="63"/>
      <c r="Y36" s="64"/>
      <c r="Z36" s="65"/>
      <c r="AA36" s="137"/>
      <c r="AB36" s="76"/>
      <c r="AC36" s="76"/>
      <c r="AD36" s="220">
        <f t="shared" si="2"/>
        <v>0</v>
      </c>
      <c r="AE36" s="68">
        <f t="shared" ref="AE36" si="24">N36*AD36</f>
        <v>0</v>
      </c>
      <c r="AF36" s="69"/>
      <c r="AG36" s="69"/>
      <c r="AH36" s="70"/>
      <c r="AI36" s="69"/>
      <c r="AJ36" s="69"/>
      <c r="AK36" s="69"/>
      <c r="AL36" s="495"/>
      <c r="AM36" s="489"/>
      <c r="AN36" s="69">
        <v>384</v>
      </c>
      <c r="AO36" s="70"/>
      <c r="AP36" s="70"/>
      <c r="AQ36" s="70"/>
      <c r="AR36" s="69">
        <v>314</v>
      </c>
      <c r="AS36" s="69"/>
      <c r="AT36" s="493"/>
      <c r="AU36" s="494"/>
      <c r="AV36" s="490">
        <f>IF(OrderFormType="Wholesale",CEILING(AR36*ExchRate,ExchRateRoundUpTo),CEILING(AN36*ExchRate,ExchRateRoundUpTo)/1.22)</f>
        <v>314</v>
      </c>
      <c r="AW36" s="490">
        <f>AV36*(1+AO36+AP36)</f>
        <v>314</v>
      </c>
      <c r="AX36" s="71"/>
      <c r="AY36" s="72"/>
      <c r="AZ36" s="73"/>
      <c r="BA36" s="138"/>
      <c r="BB36" s="75"/>
      <c r="BC36" s="52">
        <f>SUM(AX36:BB36)</f>
        <v>0</v>
      </c>
      <c r="BD36" s="51">
        <f>N36*BC36</f>
        <v>0</v>
      </c>
      <c r="BE36" s="491">
        <f>AV36*(1.05+AO36+AP36)</f>
        <v>329.7</v>
      </c>
      <c r="BF36" s="76"/>
      <c r="BG36" s="217">
        <f t="shared" si="4"/>
        <v>0</v>
      </c>
      <c r="BH36" s="491">
        <f>$AV36*(1.1+$AO36+$AP36)</f>
        <v>345.40000000000003</v>
      </c>
      <c r="BI36" s="76"/>
      <c r="BJ36" s="51">
        <f>N36*BI36</f>
        <v>0</v>
      </c>
      <c r="BK36" s="491">
        <f>AV36*(1.15+AO36+AP36)</f>
        <v>361.09999999999997</v>
      </c>
      <c r="BL36" s="76"/>
      <c r="BM36" s="217">
        <f>N36*BL36</f>
        <v>0</v>
      </c>
      <c r="BN36" s="491">
        <f>AV36*(1.2+AO36+AP36)</f>
        <v>376.8</v>
      </c>
      <c r="BO36" s="392">
        <f>(AD36*AW36)+(BC36*BE36)+(BF36*BH36)+(BI36*BK36)+(BL36*BN36)</f>
        <v>0</v>
      </c>
      <c r="BP36" s="217">
        <f>AD36+BC36+BF36+BI36+BL36</f>
        <v>0</v>
      </c>
      <c r="BQ36" s="51">
        <f>N36*BP36</f>
        <v>0</v>
      </c>
      <c r="BR36" s="77">
        <v>1138</v>
      </c>
    </row>
    <row r="37" spans="1:293" ht="17" customHeight="1" x14ac:dyDescent="0.2">
      <c r="A37" s="257"/>
      <c r="B37" s="257"/>
      <c r="C37" s="289" t="s">
        <v>438</v>
      </c>
      <c r="D37" s="258"/>
      <c r="E37" s="258"/>
      <c r="F37" s="259"/>
      <c r="G37" s="259"/>
      <c r="H37" s="259"/>
      <c r="I37" s="140"/>
      <c r="J37" s="259"/>
      <c r="K37" s="259"/>
      <c r="L37" s="259"/>
      <c r="M37" s="259"/>
      <c r="N37" s="260"/>
      <c r="O37" s="260"/>
      <c r="P37" s="260"/>
      <c r="Q37" s="261"/>
      <c r="R37" s="261"/>
      <c r="S37" s="261"/>
      <c r="T37" s="261"/>
      <c r="U37" s="262"/>
      <c r="V37" s="261"/>
      <c r="W37" s="261"/>
      <c r="X37" s="263"/>
      <c r="Y37" s="261"/>
      <c r="Z37" s="263"/>
      <c r="AA37" s="263"/>
      <c r="AB37" s="538"/>
      <c r="AC37" s="538"/>
      <c r="AD37" s="264"/>
      <c r="AE37" s="264"/>
      <c r="AF37" s="264"/>
      <c r="AG37" s="264"/>
      <c r="AH37" s="264"/>
      <c r="AI37" s="145"/>
      <c r="AJ37" s="145"/>
      <c r="AK37" s="145"/>
      <c r="AL37" s="145"/>
      <c r="AM37" s="145"/>
      <c r="AN37" s="145"/>
      <c r="AO37" s="145"/>
      <c r="AP37" s="145"/>
      <c r="AQ37" s="145"/>
      <c r="AR37" s="264"/>
      <c r="AS37" s="264"/>
      <c r="AT37" s="264"/>
      <c r="AU37" s="264"/>
      <c r="AV37" s="264"/>
      <c r="AW37" s="264"/>
      <c r="AX37" s="538"/>
      <c r="AY37" s="538"/>
      <c r="AZ37" s="538"/>
      <c r="BA37" s="538"/>
      <c r="BB37" s="538"/>
      <c r="BC37" s="264"/>
      <c r="BD37" s="264"/>
      <c r="BE37" s="264"/>
      <c r="BF37" s="538"/>
      <c r="BG37" s="264"/>
      <c r="BH37" s="264"/>
      <c r="BI37" s="264"/>
      <c r="BJ37" s="264"/>
      <c r="BK37" s="264"/>
      <c r="BL37" s="264"/>
      <c r="BM37" s="264"/>
      <c r="BN37" s="264"/>
      <c r="BO37" s="264"/>
      <c r="BP37" s="264"/>
      <c r="BQ37" s="503"/>
      <c r="BR37" s="452"/>
      <c r="KF37" s="3"/>
      <c r="KG37" s="3"/>
    </row>
    <row r="38" spans="1:293" ht="12.75" customHeight="1" x14ac:dyDescent="0.15">
      <c r="A38" s="217" t="str">
        <f>"PL7"&amp;REPT(0,4-LEN(BR38))&amp;BR38</f>
        <v>PL71836</v>
      </c>
      <c r="B38" s="540" t="s">
        <v>438</v>
      </c>
      <c r="C38" s="247" t="s">
        <v>439</v>
      </c>
      <c r="D38" s="249" t="s">
        <v>5</v>
      </c>
      <c r="E38" s="249"/>
      <c r="F38" s="268" t="s">
        <v>56</v>
      </c>
      <c r="G38" s="268" t="s">
        <v>72</v>
      </c>
      <c r="H38" s="268" t="s">
        <v>70</v>
      </c>
      <c r="I38" s="269" t="s">
        <v>1054</v>
      </c>
      <c r="J38" s="590" t="s">
        <v>1065</v>
      </c>
      <c r="K38" s="590" t="s">
        <v>1069</v>
      </c>
      <c r="L38" s="269" t="s">
        <v>1055</v>
      </c>
      <c r="M38" s="268">
        <v>2.19</v>
      </c>
      <c r="N38" s="217">
        <v>10</v>
      </c>
      <c r="O38" s="217"/>
      <c r="P38" s="217"/>
      <c r="Q38" s="231"/>
      <c r="R38" s="202"/>
      <c r="S38" s="203"/>
      <c r="T38" s="204"/>
      <c r="U38" s="205"/>
      <c r="V38" s="206"/>
      <c r="W38" s="207"/>
      <c r="X38" s="208"/>
      <c r="Y38" s="209"/>
      <c r="Z38" s="210"/>
      <c r="AA38" s="211"/>
      <c r="AB38" s="76"/>
      <c r="AC38" s="76"/>
      <c r="AD38" s="220">
        <f t="shared" si="2"/>
        <v>0</v>
      </c>
      <c r="AE38" s="221">
        <f>N38*AD38</f>
        <v>0</v>
      </c>
      <c r="AF38" s="212"/>
      <c r="AG38" s="212"/>
      <c r="AH38" s="213"/>
      <c r="AI38" s="69"/>
      <c r="AJ38" s="69"/>
      <c r="AK38" s="69"/>
      <c r="AL38" s="495"/>
      <c r="AM38" s="489"/>
      <c r="AN38" s="69">
        <v>69</v>
      </c>
      <c r="AO38" s="70"/>
      <c r="AP38" s="70"/>
      <c r="AQ38" s="70"/>
      <c r="AR38" s="69">
        <v>54</v>
      </c>
      <c r="AS38" s="69"/>
      <c r="AT38" s="489"/>
      <c r="AU38" s="490"/>
      <c r="AV38" s="490">
        <f>IF(OrderFormType="Wholesale",CEILING(AR38*ExchRate,ExchRateRoundUpTo),CEILING(AN38*ExchRate,ExchRateRoundUpTo)/1.22)</f>
        <v>54</v>
      </c>
      <c r="AW38" s="490">
        <f>AV38*(1+AO38+AP38)</f>
        <v>54</v>
      </c>
      <c r="AX38" s="240"/>
      <c r="AY38" s="241"/>
      <c r="AZ38" s="242"/>
      <c r="BA38" s="255"/>
      <c r="BB38" s="244"/>
      <c r="BC38" s="52">
        <f>SUM(AX38:BB38)</f>
        <v>0</v>
      </c>
      <c r="BD38" s="51">
        <f>N38*BC38</f>
        <v>0</v>
      </c>
      <c r="BE38" s="491">
        <f>AV38*(1.05+AO38+AP38)</f>
        <v>56.7</v>
      </c>
      <c r="BF38" s="76"/>
      <c r="BG38" s="217">
        <f t="shared" si="4"/>
        <v>0</v>
      </c>
      <c r="BH38" s="491">
        <f>$AV38*(1.1+$AO38+$AP38)</f>
        <v>59.400000000000006</v>
      </c>
      <c r="BI38" s="76"/>
      <c r="BJ38" s="51">
        <f>N38*BI38</f>
        <v>0</v>
      </c>
      <c r="BK38" s="491">
        <f>AV38*(1.15+AO38+AP38)</f>
        <v>62.099999999999994</v>
      </c>
      <c r="BL38" s="76"/>
      <c r="BM38" s="217">
        <f>N38*BL38</f>
        <v>0</v>
      </c>
      <c r="BN38" s="491">
        <f>AV38*(1.2+AO38+AP38)</f>
        <v>64.8</v>
      </c>
      <c r="BO38" s="392">
        <f>(AD38*AW38)+(BC38*BE38)+(BF38*BH38)+(BI38*BK38)+(BL38*BN38)</f>
        <v>0</v>
      </c>
      <c r="BP38" s="217">
        <f>AD38+BC38+BF38+BI38+BL38</f>
        <v>0</v>
      </c>
      <c r="BQ38" s="51">
        <f>N38*BP38</f>
        <v>0</v>
      </c>
      <c r="BR38" s="222">
        <v>1836</v>
      </c>
      <c r="KF38" s="3"/>
      <c r="KG38" s="3"/>
    </row>
    <row r="39" spans="1:293" ht="12.75" customHeight="1" x14ac:dyDescent="0.15">
      <c r="A39" s="217" t="str">
        <f>"PL7"&amp;REPT(0,4-LEN(BR39))&amp;BR39</f>
        <v>PL71835</v>
      </c>
      <c r="B39" s="540" t="s">
        <v>438</v>
      </c>
      <c r="C39" s="247" t="s">
        <v>440</v>
      </c>
      <c r="D39" s="249" t="s">
        <v>5</v>
      </c>
      <c r="E39" s="249"/>
      <c r="F39" s="268" t="s">
        <v>56</v>
      </c>
      <c r="G39" s="268" t="s">
        <v>72</v>
      </c>
      <c r="H39" s="268" t="s">
        <v>70</v>
      </c>
      <c r="I39" s="269" t="s">
        <v>1054</v>
      </c>
      <c r="J39" s="590" t="s">
        <v>1065</v>
      </c>
      <c r="K39" s="590" t="s">
        <v>1069</v>
      </c>
      <c r="L39" s="269" t="s">
        <v>1055</v>
      </c>
      <c r="M39" s="268">
        <v>3</v>
      </c>
      <c r="N39" s="217">
        <v>10</v>
      </c>
      <c r="O39" s="217"/>
      <c r="P39" s="217"/>
      <c r="Q39" s="231"/>
      <c r="R39" s="202"/>
      <c r="S39" s="203"/>
      <c r="T39" s="204"/>
      <c r="U39" s="205"/>
      <c r="V39" s="206"/>
      <c r="W39" s="207"/>
      <c r="X39" s="208"/>
      <c r="Y39" s="209"/>
      <c r="Z39" s="210"/>
      <c r="AA39" s="211"/>
      <c r="AB39" s="76"/>
      <c r="AC39" s="76"/>
      <c r="AD39" s="220">
        <f t="shared" si="2"/>
        <v>0</v>
      </c>
      <c r="AE39" s="221">
        <f>N39*AD39</f>
        <v>0</v>
      </c>
      <c r="AF39" s="212"/>
      <c r="AG39" s="212"/>
      <c r="AH39" s="213"/>
      <c r="AI39" s="69"/>
      <c r="AJ39" s="69"/>
      <c r="AK39" s="69"/>
      <c r="AL39" s="495"/>
      <c r="AM39" s="489"/>
      <c r="AN39" s="69">
        <v>79</v>
      </c>
      <c r="AO39" s="70"/>
      <c r="AP39" s="70"/>
      <c r="AQ39" s="70"/>
      <c r="AR39" s="69">
        <v>64</v>
      </c>
      <c r="AS39" s="69"/>
      <c r="AT39" s="489"/>
      <c r="AU39" s="490"/>
      <c r="AV39" s="490">
        <f>IF(OrderFormType="Wholesale",CEILING(AR39*ExchRate,ExchRateRoundUpTo),CEILING(AN39*ExchRate,ExchRateRoundUpTo)/1.22)</f>
        <v>64</v>
      </c>
      <c r="AW39" s="490">
        <f>AV39*(1+AO39+AP39)</f>
        <v>64</v>
      </c>
      <c r="AX39" s="240"/>
      <c r="AY39" s="241"/>
      <c r="AZ39" s="242"/>
      <c r="BA39" s="255"/>
      <c r="BB39" s="244"/>
      <c r="BC39" s="52">
        <f>SUM(AX39:BB39)</f>
        <v>0</v>
      </c>
      <c r="BD39" s="51">
        <f>N39*BC39</f>
        <v>0</v>
      </c>
      <c r="BE39" s="491">
        <f>AV39*(1.05+AO39+AP39)</f>
        <v>67.2</v>
      </c>
      <c r="BF39" s="76"/>
      <c r="BG39" s="217">
        <f t="shared" si="4"/>
        <v>0</v>
      </c>
      <c r="BH39" s="491">
        <f>$AV39*(1.1+$AO39+$AP39)</f>
        <v>70.400000000000006</v>
      </c>
      <c r="BI39" s="76"/>
      <c r="BJ39" s="51">
        <f>N39*BI39</f>
        <v>0</v>
      </c>
      <c r="BK39" s="491">
        <f>AV39*(1.15+AO39+AP39)</f>
        <v>73.599999999999994</v>
      </c>
      <c r="BL39" s="76"/>
      <c r="BM39" s="217">
        <f>N39*BL39</f>
        <v>0</v>
      </c>
      <c r="BN39" s="491">
        <f>AV39*(1.2+AO39+AP39)</f>
        <v>76.8</v>
      </c>
      <c r="BO39" s="392">
        <f>(AD39*AW39)+(BC39*BE39)+(BF39*BH39)+(BI39*BK39)+(BL39*BN39)</f>
        <v>0</v>
      </c>
      <c r="BP39" s="217">
        <f>AD39+BC39+BF39+BI39+BL39</f>
        <v>0</v>
      </c>
      <c r="BQ39" s="51">
        <f>N39*BP39</f>
        <v>0</v>
      </c>
      <c r="BR39" s="222">
        <v>1835</v>
      </c>
      <c r="KF39" s="3"/>
      <c r="KG39" s="3"/>
    </row>
    <row r="40" spans="1:293" ht="12.75" customHeight="1" x14ac:dyDescent="0.15">
      <c r="A40" s="217" t="str">
        <f>"PL7"&amp;REPT(0,4-LEN(BR40))&amp;BR40</f>
        <v>PL71834</v>
      </c>
      <c r="B40" s="540" t="s">
        <v>438</v>
      </c>
      <c r="C40" s="247" t="s">
        <v>441</v>
      </c>
      <c r="D40" s="249" t="s">
        <v>5</v>
      </c>
      <c r="E40" s="249"/>
      <c r="F40" s="269" t="s">
        <v>63</v>
      </c>
      <c r="G40" s="268" t="s">
        <v>72</v>
      </c>
      <c r="H40" s="268" t="s">
        <v>70</v>
      </c>
      <c r="I40" s="269" t="s">
        <v>1054</v>
      </c>
      <c r="J40" s="590" t="s">
        <v>1065</v>
      </c>
      <c r="K40" s="590" t="s">
        <v>1069</v>
      </c>
      <c r="L40" s="269" t="s">
        <v>1055</v>
      </c>
      <c r="M40" s="268">
        <v>2.46</v>
      </c>
      <c r="N40" s="217">
        <v>10</v>
      </c>
      <c r="O40" s="217"/>
      <c r="P40" s="217"/>
      <c r="Q40" s="231"/>
      <c r="R40" s="202"/>
      <c r="S40" s="203"/>
      <c r="T40" s="204"/>
      <c r="U40" s="205"/>
      <c r="V40" s="206"/>
      <c r="W40" s="207"/>
      <c r="X40" s="208"/>
      <c r="Y40" s="209"/>
      <c r="Z40" s="210"/>
      <c r="AA40" s="211"/>
      <c r="AB40" s="76"/>
      <c r="AC40" s="76"/>
      <c r="AD40" s="220">
        <f t="shared" si="2"/>
        <v>0</v>
      </c>
      <c r="AE40" s="221">
        <f>N40*AD40</f>
        <v>0</v>
      </c>
      <c r="AF40" s="212"/>
      <c r="AG40" s="212"/>
      <c r="AH40" s="213"/>
      <c r="AI40" s="69"/>
      <c r="AJ40" s="69"/>
      <c r="AK40" s="69"/>
      <c r="AL40" s="495"/>
      <c r="AM40" s="489"/>
      <c r="AN40" s="69">
        <v>69</v>
      </c>
      <c r="AO40" s="70"/>
      <c r="AP40" s="70"/>
      <c r="AQ40" s="70"/>
      <c r="AR40" s="69">
        <v>54</v>
      </c>
      <c r="AS40" s="69"/>
      <c r="AT40" s="489"/>
      <c r="AU40" s="490"/>
      <c r="AV40" s="490">
        <f>IF(OrderFormType="Wholesale",CEILING(AR40*ExchRate,ExchRateRoundUpTo),CEILING(AN40*ExchRate,ExchRateRoundUpTo)/1.22)</f>
        <v>54</v>
      </c>
      <c r="AW40" s="490">
        <f>AV40*(1+AO40+AP40)</f>
        <v>54</v>
      </c>
      <c r="AX40" s="240"/>
      <c r="AY40" s="241"/>
      <c r="AZ40" s="242"/>
      <c r="BA40" s="255"/>
      <c r="BB40" s="244"/>
      <c r="BC40" s="52">
        <f>SUM(AX40:BB40)</f>
        <v>0</v>
      </c>
      <c r="BD40" s="51">
        <f>N40*BC40</f>
        <v>0</v>
      </c>
      <c r="BE40" s="491">
        <f>AV40*(1.05+AO40+AP40)</f>
        <v>56.7</v>
      </c>
      <c r="BF40" s="76"/>
      <c r="BG40" s="217">
        <f t="shared" si="4"/>
        <v>0</v>
      </c>
      <c r="BH40" s="491">
        <f>$AV40*(1.1+$AO40+$AP40)</f>
        <v>59.400000000000006</v>
      </c>
      <c r="BI40" s="76"/>
      <c r="BJ40" s="51">
        <f>N40*BI40</f>
        <v>0</v>
      </c>
      <c r="BK40" s="491">
        <f>AV40*(1.15+AO40+AP40)</f>
        <v>62.099999999999994</v>
      </c>
      <c r="BL40" s="76"/>
      <c r="BM40" s="217">
        <f>N40*BL40</f>
        <v>0</v>
      </c>
      <c r="BN40" s="491">
        <f>AV40*(1.2+AO40+AP40)</f>
        <v>64.8</v>
      </c>
      <c r="BO40" s="392">
        <f>(AD40*AW40)+(BC40*BE40)+(BF40*BH40)+(BI40*BK40)+(BL40*BN40)</f>
        <v>0</v>
      </c>
      <c r="BP40" s="217">
        <f>AD40+BC40+BF40+BI40+BL40</f>
        <v>0</v>
      </c>
      <c r="BQ40" s="51">
        <f>N40*BP40</f>
        <v>0</v>
      </c>
      <c r="BR40" s="222">
        <v>1834</v>
      </c>
      <c r="KF40" s="3"/>
      <c r="KG40" s="3"/>
    </row>
    <row r="41" spans="1:293" ht="12.75" customHeight="1" x14ac:dyDescent="0.15">
      <c r="A41" s="217" t="str">
        <f>"PL7"&amp;REPT(0,4-LEN(BR41))&amp;BR41</f>
        <v>PL71837</v>
      </c>
      <c r="B41" s="540" t="s">
        <v>438</v>
      </c>
      <c r="C41" s="247" t="s">
        <v>442</v>
      </c>
      <c r="D41" s="249" t="s">
        <v>5</v>
      </c>
      <c r="E41" s="249"/>
      <c r="F41" s="269" t="s">
        <v>68</v>
      </c>
      <c r="G41" s="268" t="s">
        <v>72</v>
      </c>
      <c r="H41" s="268" t="s">
        <v>70</v>
      </c>
      <c r="I41" s="269" t="s">
        <v>1054</v>
      </c>
      <c r="J41" s="590" t="s">
        <v>1065</v>
      </c>
      <c r="K41" s="590" t="s">
        <v>1069</v>
      </c>
      <c r="L41" s="269" t="s">
        <v>1055</v>
      </c>
      <c r="M41" s="268">
        <v>1.06</v>
      </c>
      <c r="N41" s="217">
        <v>10</v>
      </c>
      <c r="O41" s="217"/>
      <c r="P41" s="217"/>
      <c r="Q41" s="231"/>
      <c r="R41" s="202"/>
      <c r="S41" s="203"/>
      <c r="T41" s="204"/>
      <c r="U41" s="205"/>
      <c r="V41" s="206"/>
      <c r="W41" s="207"/>
      <c r="X41" s="208"/>
      <c r="Y41" s="209"/>
      <c r="Z41" s="210"/>
      <c r="AA41" s="211"/>
      <c r="AB41" s="76"/>
      <c r="AC41" s="76"/>
      <c r="AD41" s="220">
        <f t="shared" si="2"/>
        <v>0</v>
      </c>
      <c r="AE41" s="221">
        <f>N41*AD41</f>
        <v>0</v>
      </c>
      <c r="AF41" s="212"/>
      <c r="AG41" s="212"/>
      <c r="AH41" s="213"/>
      <c r="AI41" s="69"/>
      <c r="AJ41" s="69"/>
      <c r="AK41" s="69"/>
      <c r="AL41" s="495"/>
      <c r="AM41" s="489"/>
      <c r="AN41" s="69">
        <v>59</v>
      </c>
      <c r="AO41" s="70"/>
      <c r="AP41" s="70"/>
      <c r="AQ41" s="70"/>
      <c r="AR41" s="69">
        <v>49</v>
      </c>
      <c r="AS41" s="69"/>
      <c r="AT41" s="489"/>
      <c r="AU41" s="490"/>
      <c r="AV41" s="490">
        <f>IF(OrderFormType="Wholesale",CEILING(AR41*ExchRate,ExchRateRoundUpTo),CEILING(AN41*ExchRate,ExchRateRoundUpTo)/1.22)</f>
        <v>49</v>
      </c>
      <c r="AW41" s="490">
        <f>AV41*(1+AO41+AP41)</f>
        <v>49</v>
      </c>
      <c r="AX41" s="240"/>
      <c r="AY41" s="241"/>
      <c r="AZ41" s="242"/>
      <c r="BA41" s="255"/>
      <c r="BB41" s="244"/>
      <c r="BC41" s="52">
        <f>SUM(AX41:BB41)</f>
        <v>0</v>
      </c>
      <c r="BD41" s="51">
        <f>N41*BC41</f>
        <v>0</v>
      </c>
      <c r="BE41" s="491">
        <f>AV41*(1.05+AO41+AP41)</f>
        <v>51.45</v>
      </c>
      <c r="BF41" s="76"/>
      <c r="BG41" s="217">
        <f t="shared" si="4"/>
        <v>0</v>
      </c>
      <c r="BH41" s="491">
        <f>$AV41*(1.1+$AO41+$AP41)</f>
        <v>53.900000000000006</v>
      </c>
      <c r="BI41" s="76"/>
      <c r="BJ41" s="51">
        <f>N41*BI41</f>
        <v>0</v>
      </c>
      <c r="BK41" s="491">
        <f>AV41*(1.15+AO41+AP41)</f>
        <v>56.349999999999994</v>
      </c>
      <c r="BL41" s="76"/>
      <c r="BM41" s="217">
        <f>N41*BL41</f>
        <v>0</v>
      </c>
      <c r="BN41" s="491">
        <f>AV41*(1.2+AO41+AP41)</f>
        <v>58.8</v>
      </c>
      <c r="BO41" s="392">
        <f>(AD41*AW41)+(BC41*BE41)+(BF41*BH41)+(BI41*BK41)+(BL41*BN41)</f>
        <v>0</v>
      </c>
      <c r="BP41" s="217">
        <f>AD41+BC41+BF41+BI41+BL41</f>
        <v>0</v>
      </c>
      <c r="BQ41" s="51">
        <f>N41*BP41</f>
        <v>0</v>
      </c>
      <c r="BR41" s="222">
        <v>1837</v>
      </c>
      <c r="KF41" s="3"/>
      <c r="KG41" s="3"/>
    </row>
    <row r="42" spans="1:293" ht="12.75" customHeight="1" x14ac:dyDescent="0.15">
      <c r="A42" s="217" t="str">
        <f>"PL7"&amp;REPT(0,4-LEN(BR42))&amp;BR42</f>
        <v>PL71838</v>
      </c>
      <c r="B42" s="540" t="s">
        <v>438</v>
      </c>
      <c r="C42" s="247" t="s">
        <v>443</v>
      </c>
      <c r="D42" s="249" t="s">
        <v>5</v>
      </c>
      <c r="E42" s="249"/>
      <c r="F42" s="219" t="s">
        <v>63</v>
      </c>
      <c r="G42" s="268" t="s">
        <v>72</v>
      </c>
      <c r="H42" s="268" t="s">
        <v>70</v>
      </c>
      <c r="I42" s="269" t="s">
        <v>1054</v>
      </c>
      <c r="J42" s="590" t="s">
        <v>1065</v>
      </c>
      <c r="K42" s="590" t="s">
        <v>1069</v>
      </c>
      <c r="L42" s="269" t="s">
        <v>1055</v>
      </c>
      <c r="M42" s="219">
        <v>1.6</v>
      </c>
      <c r="N42" s="217">
        <v>10</v>
      </c>
      <c r="O42" s="217"/>
      <c r="P42" s="217"/>
      <c r="Q42" s="231"/>
      <c r="R42" s="202"/>
      <c r="S42" s="203"/>
      <c r="T42" s="204"/>
      <c r="U42" s="205"/>
      <c r="V42" s="206"/>
      <c r="W42" s="207"/>
      <c r="X42" s="208"/>
      <c r="Y42" s="209"/>
      <c r="Z42" s="210"/>
      <c r="AA42" s="211"/>
      <c r="AB42" s="76"/>
      <c r="AC42" s="76"/>
      <c r="AD42" s="220">
        <f t="shared" si="2"/>
        <v>0</v>
      </c>
      <c r="AE42" s="221">
        <f t="shared" ref="AE42" si="25">N42*AD42</f>
        <v>0</v>
      </c>
      <c r="AF42" s="212"/>
      <c r="AG42" s="212"/>
      <c r="AH42" s="213"/>
      <c r="AI42" s="69"/>
      <c r="AJ42" s="69"/>
      <c r="AK42" s="69"/>
      <c r="AL42" s="495"/>
      <c r="AM42" s="489"/>
      <c r="AN42" s="69">
        <v>59</v>
      </c>
      <c r="AO42" s="70"/>
      <c r="AP42" s="70"/>
      <c r="AQ42" s="70"/>
      <c r="AR42" s="69">
        <v>49</v>
      </c>
      <c r="AS42" s="69"/>
      <c r="AT42" s="489"/>
      <c r="AU42" s="490"/>
      <c r="AV42" s="490">
        <f>IF(OrderFormType="Wholesale",CEILING(AR42*ExchRate,ExchRateRoundUpTo),CEILING(AN42*ExchRate,ExchRateRoundUpTo)/1.22)</f>
        <v>49</v>
      </c>
      <c r="AW42" s="490">
        <f>AV42*(1+AO42+AP42)</f>
        <v>49</v>
      </c>
      <c r="AX42" s="240"/>
      <c r="AY42" s="241"/>
      <c r="AZ42" s="242"/>
      <c r="BA42" s="255"/>
      <c r="BB42" s="244"/>
      <c r="BC42" s="52">
        <f>SUM(AX42:BB42)</f>
        <v>0</v>
      </c>
      <c r="BD42" s="51">
        <f>N42*BC42</f>
        <v>0</v>
      </c>
      <c r="BE42" s="491">
        <f>AV42*(1.05+AO42+AP42)</f>
        <v>51.45</v>
      </c>
      <c r="BF42" s="76"/>
      <c r="BG42" s="217">
        <f t="shared" si="4"/>
        <v>0</v>
      </c>
      <c r="BH42" s="491">
        <f>$AV42*(1.1+$AO42+$AP42)</f>
        <v>53.900000000000006</v>
      </c>
      <c r="BI42" s="76"/>
      <c r="BJ42" s="51">
        <f>N42*BI42</f>
        <v>0</v>
      </c>
      <c r="BK42" s="491">
        <f>AV42*(1.15+AO42+AP42)</f>
        <v>56.349999999999994</v>
      </c>
      <c r="BL42" s="76"/>
      <c r="BM42" s="217">
        <f>N42*BL42</f>
        <v>0</v>
      </c>
      <c r="BN42" s="491">
        <f>AV42*(1.2+AO42+AP42)</f>
        <v>58.8</v>
      </c>
      <c r="BO42" s="392">
        <f>(AD42*AW42)+(BC42*BE42)+(BF42*BH42)+(BI42*BK42)+(BL42*BN42)</f>
        <v>0</v>
      </c>
      <c r="BP42" s="217">
        <f>AD42+BC42+BF42+BI42+BL42</f>
        <v>0</v>
      </c>
      <c r="BQ42" s="51">
        <f>N42*BP42</f>
        <v>0</v>
      </c>
      <c r="BR42" s="222">
        <v>1838</v>
      </c>
      <c r="KF42" s="3"/>
      <c r="KG42" s="3"/>
    </row>
    <row r="43" spans="1:293" ht="17" customHeight="1" x14ac:dyDescent="0.2">
      <c r="A43" s="257"/>
      <c r="B43" s="257"/>
      <c r="C43" s="289" t="s">
        <v>1284</v>
      </c>
      <c r="D43" s="258"/>
      <c r="E43" s="258"/>
      <c r="F43" s="259"/>
      <c r="G43" s="259"/>
      <c r="H43" s="259"/>
      <c r="I43" s="140"/>
      <c r="J43" s="259"/>
      <c r="K43" s="259"/>
      <c r="L43" s="259"/>
      <c r="M43" s="259"/>
      <c r="N43" s="260"/>
      <c r="O43" s="260"/>
      <c r="P43" s="260"/>
      <c r="Q43" s="261"/>
      <c r="R43" s="261"/>
      <c r="S43" s="261"/>
      <c r="T43" s="261"/>
      <c r="U43" s="262"/>
      <c r="V43" s="261"/>
      <c r="W43" s="261"/>
      <c r="X43" s="263"/>
      <c r="Y43" s="261"/>
      <c r="Z43" s="263"/>
      <c r="AA43" s="263"/>
      <c r="AB43" s="538"/>
      <c r="AC43" s="538"/>
      <c r="AD43" s="264"/>
      <c r="AE43" s="264"/>
      <c r="AF43" s="264"/>
      <c r="AG43" s="264"/>
      <c r="AH43" s="264"/>
      <c r="AI43" s="145"/>
      <c r="AJ43" s="145"/>
      <c r="AK43" s="145"/>
      <c r="AL43" s="145"/>
      <c r="AM43" s="145"/>
      <c r="AN43" s="145"/>
      <c r="AO43" s="145"/>
      <c r="AP43" s="145"/>
      <c r="AQ43" s="145"/>
      <c r="AR43" s="264"/>
      <c r="AS43" s="264"/>
      <c r="AT43" s="264"/>
      <c r="AU43" s="264"/>
      <c r="AV43" s="264"/>
      <c r="AW43" s="264"/>
      <c r="AX43" s="538"/>
      <c r="AY43" s="538"/>
      <c r="AZ43" s="538"/>
      <c r="BA43" s="538"/>
      <c r="BB43" s="538"/>
      <c r="BC43" s="264"/>
      <c r="BD43" s="264"/>
      <c r="BE43" s="264"/>
      <c r="BF43" s="538"/>
      <c r="BG43" s="264"/>
      <c r="BH43" s="264"/>
      <c r="BI43" s="264"/>
      <c r="BJ43" s="264"/>
      <c r="BK43" s="264"/>
      <c r="BL43" s="264"/>
      <c r="BM43" s="264"/>
      <c r="BN43" s="264"/>
      <c r="BO43" s="264"/>
      <c r="BP43" s="264"/>
      <c r="BQ43" s="503"/>
      <c r="BR43" s="452"/>
      <c r="KF43" s="3"/>
      <c r="KG43" s="3"/>
    </row>
    <row r="44" spans="1:293" ht="12.75" customHeight="1" x14ac:dyDescent="0.15">
      <c r="A44" s="217" t="str">
        <f t="shared" ref="A44:A49" si="26">"PL7"&amp;REPT(0,4-LEN(BR44))&amp;BR44</f>
        <v>PL72885</v>
      </c>
      <c r="B44" s="540" t="s">
        <v>1284</v>
      </c>
      <c r="C44" s="247" t="s">
        <v>1285</v>
      </c>
      <c r="D44" s="249" t="s">
        <v>5</v>
      </c>
      <c r="E44" s="414" t="s">
        <v>784</v>
      </c>
      <c r="F44" s="268" t="s">
        <v>56</v>
      </c>
      <c r="G44" s="268" t="s">
        <v>72</v>
      </c>
      <c r="H44" s="268" t="s">
        <v>70</v>
      </c>
      <c r="I44" s="269" t="s">
        <v>1054</v>
      </c>
      <c r="J44" s="590" t="s">
        <v>1065</v>
      </c>
      <c r="K44" s="590" t="s">
        <v>1069</v>
      </c>
      <c r="L44" s="269" t="s">
        <v>1055</v>
      </c>
      <c r="M44" s="268">
        <v>5.99</v>
      </c>
      <c r="N44" s="217">
        <v>8</v>
      </c>
      <c r="O44" s="217"/>
      <c r="P44" s="217"/>
      <c r="Q44" s="231"/>
      <c r="R44" s="202"/>
      <c r="S44" s="203"/>
      <c r="T44" s="204"/>
      <c r="U44" s="205"/>
      <c r="V44" s="206"/>
      <c r="W44" s="207"/>
      <c r="X44" s="208"/>
      <c r="Y44" s="209"/>
      <c r="Z44" s="210"/>
      <c r="AA44" s="211"/>
      <c r="AB44" s="76"/>
      <c r="AC44" s="76"/>
      <c r="AD44" s="220">
        <f t="shared" ref="AD44:AD48" si="27">SUM(Q44:AC44)</f>
        <v>0</v>
      </c>
      <c r="AE44" s="221">
        <f>N44*AD44</f>
        <v>0</v>
      </c>
      <c r="AF44" s="212"/>
      <c r="AG44" s="212"/>
      <c r="AH44" s="213"/>
      <c r="AI44" s="69"/>
      <c r="AJ44" s="69"/>
      <c r="AK44" s="69"/>
      <c r="AL44" s="495"/>
      <c r="AM44" s="489"/>
      <c r="AN44" s="69">
        <v>149</v>
      </c>
      <c r="AO44" s="70"/>
      <c r="AP44" s="70"/>
      <c r="AQ44" s="70"/>
      <c r="AR44" s="69">
        <v>119</v>
      </c>
      <c r="AS44" s="69"/>
      <c r="AT44" s="489"/>
      <c r="AU44" s="490"/>
      <c r="AV44" s="490">
        <f t="shared" ref="AV44:AV49" si="28">IF(OrderFormType="Wholesale",CEILING(AR44*ExchRate,ExchRateRoundUpTo),CEILING(AN44*ExchRate,ExchRateRoundUpTo)/1.22)</f>
        <v>119</v>
      </c>
      <c r="AW44" s="490">
        <f t="shared" ref="AW44:AW49" si="29">AV44*(1+AO44+AP44)</f>
        <v>119</v>
      </c>
      <c r="AX44" s="240"/>
      <c r="AY44" s="241"/>
      <c r="AZ44" s="242"/>
      <c r="BA44" s="255"/>
      <c r="BB44" s="244"/>
      <c r="BC44" s="52">
        <f t="shared" ref="BC44:BC49" si="30">SUM(AX44:BB44)</f>
        <v>0</v>
      </c>
      <c r="BD44" s="51">
        <f t="shared" ref="BD44:BD49" si="31">N44*BC44</f>
        <v>0</v>
      </c>
      <c r="BE44" s="491">
        <f t="shared" ref="BE44:BE49" si="32">AV44*(1.05+AO44+AP44)</f>
        <v>124.95</v>
      </c>
      <c r="BF44" s="76"/>
      <c r="BG44" s="217">
        <f t="shared" ref="BG44:BG48" si="33">$N44*BF44</f>
        <v>0</v>
      </c>
      <c r="BH44" s="491">
        <f t="shared" ref="BH44:BH50" si="34">$AV44*(1.1+$AO44+$AP44)</f>
        <v>130.9</v>
      </c>
      <c r="BI44" s="76"/>
      <c r="BJ44" s="51">
        <f t="shared" ref="BJ44:BJ49" si="35">N44*BI44</f>
        <v>0</v>
      </c>
      <c r="BK44" s="491">
        <f t="shared" ref="BK44:BK49" si="36">AV44*(1.15+AO44+AP44)</f>
        <v>136.85</v>
      </c>
      <c r="BL44" s="76"/>
      <c r="BM44" s="217">
        <f t="shared" ref="BM44:BM49" si="37">N44*BL44</f>
        <v>0</v>
      </c>
      <c r="BN44" s="491">
        <f t="shared" ref="BN44:BN49" si="38">AV44*(1.2+AO44+AP44)</f>
        <v>142.79999999999998</v>
      </c>
      <c r="BO44" s="392">
        <f t="shared" ref="BO44:BO49" si="39">(AD44*AW44)+(BC44*BE44)+(BF44*BH44)+(BI44*BK44)+(BL44*BN44)</f>
        <v>0</v>
      </c>
      <c r="BP44" s="217">
        <f t="shared" ref="BP44:BP49" si="40">AD44+BC44+BF44+BI44+BL44</f>
        <v>0</v>
      </c>
      <c r="BQ44" s="51">
        <f t="shared" ref="BQ44:BQ49" si="41">N44*BP44</f>
        <v>0</v>
      </c>
      <c r="BR44" s="222">
        <v>2885</v>
      </c>
      <c r="KF44" s="3"/>
      <c r="KG44" s="3"/>
    </row>
    <row r="45" spans="1:293" ht="12.75" customHeight="1" x14ac:dyDescent="0.15">
      <c r="A45" s="217" t="str">
        <f t="shared" si="26"/>
        <v>PL72886</v>
      </c>
      <c r="B45" s="540" t="s">
        <v>1284</v>
      </c>
      <c r="C45" s="247" t="s">
        <v>1290</v>
      </c>
      <c r="D45" s="249" t="s">
        <v>5</v>
      </c>
      <c r="E45" s="414" t="s">
        <v>784</v>
      </c>
      <c r="F45" s="268" t="s">
        <v>56</v>
      </c>
      <c r="G45" s="268" t="s">
        <v>83</v>
      </c>
      <c r="H45" s="268" t="s">
        <v>70</v>
      </c>
      <c r="I45" s="269" t="s">
        <v>1054</v>
      </c>
      <c r="J45" s="590" t="s">
        <v>1065</v>
      </c>
      <c r="K45" s="590" t="s">
        <v>1069</v>
      </c>
      <c r="L45" s="269" t="s">
        <v>1055</v>
      </c>
      <c r="M45" s="268">
        <v>5.5590000000000002</v>
      </c>
      <c r="N45" s="217">
        <v>4</v>
      </c>
      <c r="O45" s="217"/>
      <c r="P45" s="217"/>
      <c r="Q45" s="231"/>
      <c r="R45" s="202"/>
      <c r="S45" s="203"/>
      <c r="T45" s="204"/>
      <c r="U45" s="205"/>
      <c r="V45" s="206"/>
      <c r="W45" s="207"/>
      <c r="X45" s="208"/>
      <c r="Y45" s="209"/>
      <c r="Z45" s="210"/>
      <c r="AA45" s="211"/>
      <c r="AB45" s="76"/>
      <c r="AC45" s="76"/>
      <c r="AD45" s="220">
        <f t="shared" si="27"/>
        <v>0</v>
      </c>
      <c r="AE45" s="221">
        <f>N45*AD45</f>
        <v>0</v>
      </c>
      <c r="AF45" s="212"/>
      <c r="AG45" s="212"/>
      <c r="AH45" s="213"/>
      <c r="AI45" s="69"/>
      <c r="AJ45" s="69"/>
      <c r="AK45" s="69"/>
      <c r="AL45" s="495"/>
      <c r="AM45" s="489"/>
      <c r="AN45" s="69">
        <v>129</v>
      </c>
      <c r="AO45" s="70"/>
      <c r="AP45" s="70"/>
      <c r="AQ45" s="70"/>
      <c r="AR45" s="69">
        <v>104</v>
      </c>
      <c r="AS45" s="69"/>
      <c r="AT45" s="489"/>
      <c r="AU45" s="490"/>
      <c r="AV45" s="490">
        <f t="shared" si="28"/>
        <v>104</v>
      </c>
      <c r="AW45" s="490">
        <f t="shared" si="29"/>
        <v>104</v>
      </c>
      <c r="AX45" s="240"/>
      <c r="AY45" s="241"/>
      <c r="AZ45" s="242"/>
      <c r="BA45" s="255"/>
      <c r="BB45" s="244"/>
      <c r="BC45" s="52">
        <f t="shared" si="30"/>
        <v>0</v>
      </c>
      <c r="BD45" s="51">
        <f t="shared" si="31"/>
        <v>0</v>
      </c>
      <c r="BE45" s="491">
        <f t="shared" si="32"/>
        <v>109.2</v>
      </c>
      <c r="BF45" s="76"/>
      <c r="BG45" s="217">
        <f t="shared" si="33"/>
        <v>0</v>
      </c>
      <c r="BH45" s="491">
        <f t="shared" si="34"/>
        <v>114.4</v>
      </c>
      <c r="BI45" s="76"/>
      <c r="BJ45" s="51">
        <f t="shared" si="35"/>
        <v>0</v>
      </c>
      <c r="BK45" s="491">
        <f t="shared" si="36"/>
        <v>119.6</v>
      </c>
      <c r="BL45" s="76"/>
      <c r="BM45" s="217">
        <f t="shared" si="37"/>
        <v>0</v>
      </c>
      <c r="BN45" s="491">
        <f t="shared" si="38"/>
        <v>124.8</v>
      </c>
      <c r="BO45" s="392">
        <f t="shared" si="39"/>
        <v>0</v>
      </c>
      <c r="BP45" s="217">
        <f t="shared" si="40"/>
        <v>0</v>
      </c>
      <c r="BQ45" s="51">
        <f t="shared" si="41"/>
        <v>0</v>
      </c>
      <c r="BR45" s="222">
        <v>2886</v>
      </c>
      <c r="KF45" s="3"/>
      <c r="KG45" s="3"/>
    </row>
    <row r="46" spans="1:293" ht="12.75" customHeight="1" x14ac:dyDescent="0.15">
      <c r="A46" s="217" t="str">
        <f t="shared" si="26"/>
        <v>PL72887</v>
      </c>
      <c r="B46" s="540" t="s">
        <v>1284</v>
      </c>
      <c r="C46" s="247" t="s">
        <v>1286</v>
      </c>
      <c r="D46" s="249" t="s">
        <v>5</v>
      </c>
      <c r="E46" s="414" t="s">
        <v>784</v>
      </c>
      <c r="F46" s="268" t="s">
        <v>56</v>
      </c>
      <c r="G46" s="268" t="s">
        <v>83</v>
      </c>
      <c r="H46" s="268" t="s">
        <v>70</v>
      </c>
      <c r="I46" s="269" t="s">
        <v>1054</v>
      </c>
      <c r="J46" s="590" t="s">
        <v>1065</v>
      </c>
      <c r="K46" s="590" t="s">
        <v>1069</v>
      </c>
      <c r="L46" s="269" t="s">
        <v>1055</v>
      </c>
      <c r="M46" s="268">
        <v>6.13</v>
      </c>
      <c r="N46" s="217">
        <v>4</v>
      </c>
      <c r="O46" s="217"/>
      <c r="P46" s="217"/>
      <c r="Q46" s="231"/>
      <c r="R46" s="202"/>
      <c r="S46" s="203"/>
      <c r="T46" s="204"/>
      <c r="U46" s="205"/>
      <c r="V46" s="206"/>
      <c r="W46" s="207"/>
      <c r="X46" s="208"/>
      <c r="Y46" s="209"/>
      <c r="Z46" s="210"/>
      <c r="AA46" s="211"/>
      <c r="AB46" s="76"/>
      <c r="AC46" s="76"/>
      <c r="AD46" s="220">
        <f t="shared" si="27"/>
        <v>0</v>
      </c>
      <c r="AE46" s="221">
        <f>N46*AD46</f>
        <v>0</v>
      </c>
      <c r="AF46" s="212"/>
      <c r="AG46" s="212"/>
      <c r="AH46" s="213"/>
      <c r="AI46" s="69"/>
      <c r="AJ46" s="69"/>
      <c r="AK46" s="69"/>
      <c r="AL46" s="495"/>
      <c r="AM46" s="489"/>
      <c r="AN46" s="69">
        <v>134</v>
      </c>
      <c r="AO46" s="70"/>
      <c r="AP46" s="70"/>
      <c r="AQ46" s="70"/>
      <c r="AR46" s="69">
        <v>109</v>
      </c>
      <c r="AS46" s="69"/>
      <c r="AT46" s="489"/>
      <c r="AU46" s="490"/>
      <c r="AV46" s="490">
        <f t="shared" si="28"/>
        <v>109</v>
      </c>
      <c r="AW46" s="490">
        <f t="shared" si="29"/>
        <v>109</v>
      </c>
      <c r="AX46" s="240"/>
      <c r="AY46" s="241"/>
      <c r="AZ46" s="242"/>
      <c r="BA46" s="255"/>
      <c r="BB46" s="244"/>
      <c r="BC46" s="52">
        <f t="shared" si="30"/>
        <v>0</v>
      </c>
      <c r="BD46" s="51">
        <f t="shared" si="31"/>
        <v>0</v>
      </c>
      <c r="BE46" s="491">
        <f t="shared" si="32"/>
        <v>114.45</v>
      </c>
      <c r="BF46" s="76"/>
      <c r="BG46" s="217">
        <f t="shared" si="33"/>
        <v>0</v>
      </c>
      <c r="BH46" s="491">
        <f t="shared" si="34"/>
        <v>119.9</v>
      </c>
      <c r="BI46" s="76"/>
      <c r="BJ46" s="51">
        <f t="shared" si="35"/>
        <v>0</v>
      </c>
      <c r="BK46" s="491">
        <f t="shared" si="36"/>
        <v>125.35</v>
      </c>
      <c r="BL46" s="76"/>
      <c r="BM46" s="217">
        <f t="shared" si="37"/>
        <v>0</v>
      </c>
      <c r="BN46" s="491">
        <f t="shared" si="38"/>
        <v>130.79999999999998</v>
      </c>
      <c r="BO46" s="392">
        <f t="shared" si="39"/>
        <v>0</v>
      </c>
      <c r="BP46" s="217">
        <f t="shared" si="40"/>
        <v>0</v>
      </c>
      <c r="BQ46" s="51">
        <f t="shared" si="41"/>
        <v>0</v>
      </c>
      <c r="BR46" s="222">
        <v>2887</v>
      </c>
      <c r="KF46" s="3"/>
      <c r="KG46" s="3"/>
    </row>
    <row r="47" spans="1:293" ht="12.75" customHeight="1" x14ac:dyDescent="0.15">
      <c r="A47" s="217" t="str">
        <f t="shared" si="26"/>
        <v>PL72888</v>
      </c>
      <c r="B47" s="540" t="s">
        <v>1284</v>
      </c>
      <c r="C47" s="247" t="s">
        <v>1287</v>
      </c>
      <c r="D47" s="249" t="s">
        <v>5</v>
      </c>
      <c r="E47" s="414" t="s">
        <v>784</v>
      </c>
      <c r="F47" s="268" t="s">
        <v>56</v>
      </c>
      <c r="G47" s="268" t="s">
        <v>83</v>
      </c>
      <c r="H47" s="268" t="s">
        <v>70</v>
      </c>
      <c r="I47" s="269" t="s">
        <v>1054</v>
      </c>
      <c r="J47" s="590" t="s">
        <v>1065</v>
      </c>
      <c r="K47" s="590" t="s">
        <v>1069</v>
      </c>
      <c r="L47" s="269" t="s">
        <v>1055</v>
      </c>
      <c r="M47" s="268">
        <v>3.2869999999999999</v>
      </c>
      <c r="N47" s="217">
        <v>4</v>
      </c>
      <c r="O47" s="217"/>
      <c r="P47" s="217"/>
      <c r="Q47" s="231"/>
      <c r="R47" s="202"/>
      <c r="S47" s="203"/>
      <c r="T47" s="204"/>
      <c r="U47" s="205"/>
      <c r="V47" s="206"/>
      <c r="W47" s="207"/>
      <c r="X47" s="208"/>
      <c r="Y47" s="209"/>
      <c r="Z47" s="210"/>
      <c r="AA47" s="211"/>
      <c r="AB47" s="76"/>
      <c r="AC47" s="76"/>
      <c r="AD47" s="220">
        <f t="shared" si="27"/>
        <v>0</v>
      </c>
      <c r="AE47" s="221">
        <f>N47*AD47</f>
        <v>0</v>
      </c>
      <c r="AF47" s="212"/>
      <c r="AG47" s="212"/>
      <c r="AH47" s="213"/>
      <c r="AI47" s="69"/>
      <c r="AJ47" s="69"/>
      <c r="AK47" s="69"/>
      <c r="AL47" s="495"/>
      <c r="AM47" s="489"/>
      <c r="AN47" s="69">
        <v>114</v>
      </c>
      <c r="AO47" s="70"/>
      <c r="AP47" s="70"/>
      <c r="AQ47" s="70"/>
      <c r="AR47" s="69">
        <v>94</v>
      </c>
      <c r="AS47" s="69"/>
      <c r="AT47" s="489"/>
      <c r="AU47" s="490"/>
      <c r="AV47" s="490">
        <f t="shared" si="28"/>
        <v>94</v>
      </c>
      <c r="AW47" s="490">
        <f t="shared" si="29"/>
        <v>94</v>
      </c>
      <c r="AX47" s="240"/>
      <c r="AY47" s="241"/>
      <c r="AZ47" s="242"/>
      <c r="BA47" s="255"/>
      <c r="BB47" s="244"/>
      <c r="BC47" s="52">
        <f t="shared" si="30"/>
        <v>0</v>
      </c>
      <c r="BD47" s="51">
        <f t="shared" si="31"/>
        <v>0</v>
      </c>
      <c r="BE47" s="491">
        <f t="shared" si="32"/>
        <v>98.7</v>
      </c>
      <c r="BF47" s="76"/>
      <c r="BG47" s="217">
        <f t="shared" si="33"/>
        <v>0</v>
      </c>
      <c r="BH47" s="491">
        <f t="shared" si="34"/>
        <v>103.4</v>
      </c>
      <c r="BI47" s="76"/>
      <c r="BJ47" s="51">
        <f t="shared" si="35"/>
        <v>0</v>
      </c>
      <c r="BK47" s="491">
        <f t="shared" si="36"/>
        <v>108.1</v>
      </c>
      <c r="BL47" s="76"/>
      <c r="BM47" s="217">
        <f t="shared" si="37"/>
        <v>0</v>
      </c>
      <c r="BN47" s="491">
        <f t="shared" si="38"/>
        <v>112.8</v>
      </c>
      <c r="BO47" s="392">
        <f t="shared" si="39"/>
        <v>0</v>
      </c>
      <c r="BP47" s="217">
        <f t="shared" si="40"/>
        <v>0</v>
      </c>
      <c r="BQ47" s="51">
        <f t="shared" si="41"/>
        <v>0</v>
      </c>
      <c r="BR47" s="222">
        <v>2888</v>
      </c>
      <c r="KF47" s="3"/>
      <c r="KG47" s="3"/>
    </row>
    <row r="48" spans="1:293" ht="12.75" customHeight="1" x14ac:dyDescent="0.15">
      <c r="A48" s="217" t="str">
        <f t="shared" si="26"/>
        <v>PL72889</v>
      </c>
      <c r="B48" s="540" t="s">
        <v>1284</v>
      </c>
      <c r="C48" s="247" t="s">
        <v>1288</v>
      </c>
      <c r="D48" s="249" t="s">
        <v>5</v>
      </c>
      <c r="E48" s="414" t="s">
        <v>784</v>
      </c>
      <c r="F48" s="230" t="s">
        <v>63</v>
      </c>
      <c r="G48" s="268" t="s">
        <v>72</v>
      </c>
      <c r="H48" s="268" t="s">
        <v>70</v>
      </c>
      <c r="I48" s="269" t="s">
        <v>1054</v>
      </c>
      <c r="J48" s="590" t="s">
        <v>1065</v>
      </c>
      <c r="K48" s="590" t="s">
        <v>1069</v>
      </c>
      <c r="L48" s="269" t="s">
        <v>1055</v>
      </c>
      <c r="M48" s="599">
        <v>4.3869999999999996</v>
      </c>
      <c r="N48" s="217">
        <v>10</v>
      </c>
      <c r="O48" s="217"/>
      <c r="P48" s="217"/>
      <c r="Q48" s="231"/>
      <c r="R48" s="202"/>
      <c r="S48" s="203"/>
      <c r="T48" s="204"/>
      <c r="U48" s="205"/>
      <c r="V48" s="206"/>
      <c r="W48" s="207"/>
      <c r="X48" s="208"/>
      <c r="Y48" s="209"/>
      <c r="Z48" s="210"/>
      <c r="AA48" s="211"/>
      <c r="AB48" s="76"/>
      <c r="AC48" s="76"/>
      <c r="AD48" s="220">
        <f t="shared" si="27"/>
        <v>0</v>
      </c>
      <c r="AE48" s="221">
        <f t="shared" ref="AE48" si="42">N48*AD48</f>
        <v>0</v>
      </c>
      <c r="AF48" s="212"/>
      <c r="AG48" s="212"/>
      <c r="AH48" s="213"/>
      <c r="AI48" s="69"/>
      <c r="AJ48" s="69"/>
      <c r="AK48" s="69"/>
      <c r="AL48" s="495"/>
      <c r="AM48" s="489"/>
      <c r="AN48" s="69">
        <v>124</v>
      </c>
      <c r="AO48" s="70"/>
      <c r="AP48" s="70"/>
      <c r="AQ48" s="70"/>
      <c r="AR48" s="69">
        <v>99</v>
      </c>
      <c r="AS48" s="69"/>
      <c r="AT48" s="489"/>
      <c r="AU48" s="490"/>
      <c r="AV48" s="490">
        <f t="shared" si="28"/>
        <v>99</v>
      </c>
      <c r="AW48" s="490">
        <f t="shared" si="29"/>
        <v>99</v>
      </c>
      <c r="AX48" s="240"/>
      <c r="AY48" s="241"/>
      <c r="AZ48" s="242"/>
      <c r="BA48" s="255"/>
      <c r="BB48" s="244"/>
      <c r="BC48" s="52">
        <f t="shared" si="30"/>
        <v>0</v>
      </c>
      <c r="BD48" s="51">
        <f t="shared" si="31"/>
        <v>0</v>
      </c>
      <c r="BE48" s="491">
        <f t="shared" si="32"/>
        <v>103.95</v>
      </c>
      <c r="BF48" s="76"/>
      <c r="BG48" s="217">
        <f t="shared" si="33"/>
        <v>0</v>
      </c>
      <c r="BH48" s="491">
        <f t="shared" si="34"/>
        <v>108.9</v>
      </c>
      <c r="BI48" s="76"/>
      <c r="BJ48" s="51">
        <f t="shared" si="35"/>
        <v>0</v>
      </c>
      <c r="BK48" s="491">
        <f t="shared" si="36"/>
        <v>113.85</v>
      </c>
      <c r="BL48" s="76"/>
      <c r="BM48" s="217">
        <f t="shared" si="37"/>
        <v>0</v>
      </c>
      <c r="BN48" s="491">
        <f t="shared" si="38"/>
        <v>118.8</v>
      </c>
      <c r="BO48" s="392">
        <f t="shared" si="39"/>
        <v>0</v>
      </c>
      <c r="BP48" s="217">
        <f t="shared" si="40"/>
        <v>0</v>
      </c>
      <c r="BQ48" s="51">
        <f t="shared" si="41"/>
        <v>0</v>
      </c>
      <c r="BR48" s="222">
        <v>2889</v>
      </c>
      <c r="KF48" s="3"/>
      <c r="KG48" s="3"/>
    </row>
    <row r="49" spans="1:293" ht="12.75" customHeight="1" x14ac:dyDescent="0.15">
      <c r="A49" s="217" t="str">
        <f t="shared" si="26"/>
        <v>PL72927</v>
      </c>
      <c r="B49" s="540" t="s">
        <v>1284</v>
      </c>
      <c r="C49" s="247" t="s">
        <v>1291</v>
      </c>
      <c r="D49" s="249" t="s">
        <v>5</v>
      </c>
      <c r="E49" s="414" t="s">
        <v>784</v>
      </c>
      <c r="F49" s="230" t="s">
        <v>63</v>
      </c>
      <c r="G49" s="347" t="s">
        <v>72</v>
      </c>
      <c r="H49" s="577" t="s">
        <v>70</v>
      </c>
      <c r="I49" s="269" t="s">
        <v>1054</v>
      </c>
      <c r="J49" s="590" t="s">
        <v>1065</v>
      </c>
      <c r="K49" s="590" t="s">
        <v>1069</v>
      </c>
      <c r="L49" s="269" t="s">
        <v>1055</v>
      </c>
      <c r="M49" s="219">
        <v>4.43</v>
      </c>
      <c r="N49" s="217">
        <v>4</v>
      </c>
      <c r="O49" s="217"/>
      <c r="P49" s="217"/>
      <c r="Q49" s="231"/>
      <c r="R49" s="202"/>
      <c r="S49" s="203"/>
      <c r="T49" s="204"/>
      <c r="U49" s="205"/>
      <c r="V49" s="206"/>
      <c r="W49" s="207"/>
      <c r="X49" s="208"/>
      <c r="Y49" s="209"/>
      <c r="Z49" s="210"/>
      <c r="AA49" s="211"/>
      <c r="AB49" s="76"/>
      <c r="AC49" s="76"/>
      <c r="AD49" s="220">
        <f t="shared" ref="AD49" si="43">SUM(Q49:AC49)</f>
        <v>0</v>
      </c>
      <c r="AE49" s="221">
        <f t="shared" ref="AE49" si="44">N49*AD49</f>
        <v>0</v>
      </c>
      <c r="AF49" s="212"/>
      <c r="AG49" s="212"/>
      <c r="AH49" s="213"/>
      <c r="AI49" s="69"/>
      <c r="AJ49" s="69"/>
      <c r="AK49" s="69"/>
      <c r="AL49" s="495"/>
      <c r="AM49" s="489"/>
      <c r="AN49" s="69">
        <v>114</v>
      </c>
      <c r="AO49" s="70"/>
      <c r="AP49" s="70"/>
      <c r="AQ49" s="70"/>
      <c r="AR49" s="69">
        <v>94</v>
      </c>
      <c r="AS49" s="69"/>
      <c r="AT49" s="489"/>
      <c r="AU49" s="490"/>
      <c r="AV49" s="490">
        <f t="shared" si="28"/>
        <v>94</v>
      </c>
      <c r="AW49" s="490">
        <f t="shared" si="29"/>
        <v>94</v>
      </c>
      <c r="AX49" s="240"/>
      <c r="AY49" s="241"/>
      <c r="AZ49" s="242"/>
      <c r="BA49" s="255"/>
      <c r="BB49" s="244"/>
      <c r="BC49" s="52">
        <f t="shared" si="30"/>
        <v>0</v>
      </c>
      <c r="BD49" s="51">
        <f t="shared" si="31"/>
        <v>0</v>
      </c>
      <c r="BE49" s="491">
        <f t="shared" si="32"/>
        <v>98.7</v>
      </c>
      <c r="BF49" s="76"/>
      <c r="BG49" s="217">
        <f t="shared" ref="BG49" si="45">$N49*BF49</f>
        <v>0</v>
      </c>
      <c r="BH49" s="491">
        <f t="shared" si="34"/>
        <v>103.4</v>
      </c>
      <c r="BI49" s="76"/>
      <c r="BJ49" s="51">
        <f t="shared" si="35"/>
        <v>0</v>
      </c>
      <c r="BK49" s="491">
        <f t="shared" si="36"/>
        <v>108.1</v>
      </c>
      <c r="BL49" s="76"/>
      <c r="BM49" s="217">
        <f t="shared" si="37"/>
        <v>0</v>
      </c>
      <c r="BN49" s="491">
        <f t="shared" si="38"/>
        <v>112.8</v>
      </c>
      <c r="BO49" s="392">
        <f t="shared" si="39"/>
        <v>0</v>
      </c>
      <c r="BP49" s="217">
        <f t="shared" si="40"/>
        <v>0</v>
      </c>
      <c r="BQ49" s="51">
        <f t="shared" si="41"/>
        <v>0</v>
      </c>
      <c r="BR49" s="222">
        <v>2927</v>
      </c>
      <c r="KF49" s="3"/>
      <c r="KG49" s="3"/>
    </row>
    <row r="50" spans="1:293" ht="12.75" customHeight="1" x14ac:dyDescent="0.15">
      <c r="A50" s="217" t="str">
        <f t="shared" ref="A50" si="46">"PL7"&amp;REPT(0,4-LEN(BR50))&amp;BR50</f>
        <v>PL72890</v>
      </c>
      <c r="B50" s="540" t="s">
        <v>1284</v>
      </c>
      <c r="C50" s="247" t="s">
        <v>1289</v>
      </c>
      <c r="D50" s="249" t="s">
        <v>5</v>
      </c>
      <c r="E50" s="414" t="s">
        <v>784</v>
      </c>
      <c r="F50" s="230" t="s">
        <v>63</v>
      </c>
      <c r="G50" s="268" t="s">
        <v>95</v>
      </c>
      <c r="H50" s="268" t="s">
        <v>70</v>
      </c>
      <c r="I50" s="269" t="s">
        <v>1054</v>
      </c>
      <c r="J50" s="590" t="s">
        <v>1065</v>
      </c>
      <c r="K50" s="590" t="s">
        <v>1069</v>
      </c>
      <c r="L50" s="269" t="s">
        <v>1055</v>
      </c>
      <c r="M50" s="219">
        <v>5.12</v>
      </c>
      <c r="N50" s="217">
        <v>2</v>
      </c>
      <c r="O50" s="217"/>
      <c r="P50" s="217"/>
      <c r="Q50" s="231"/>
      <c r="R50" s="202"/>
      <c r="S50" s="203"/>
      <c r="T50" s="204"/>
      <c r="U50" s="205"/>
      <c r="V50" s="206"/>
      <c r="W50" s="207"/>
      <c r="X50" s="208"/>
      <c r="Y50" s="209"/>
      <c r="Z50" s="210"/>
      <c r="AA50" s="211"/>
      <c r="AB50" s="76"/>
      <c r="AC50" s="76"/>
      <c r="AD50" s="220">
        <f t="shared" ref="AD50" si="47">SUM(Q50:AC50)</f>
        <v>0</v>
      </c>
      <c r="AE50" s="221">
        <f t="shared" ref="AE50" si="48">N50*AD50</f>
        <v>0</v>
      </c>
      <c r="AF50" s="212"/>
      <c r="AG50" s="212"/>
      <c r="AH50" s="213"/>
      <c r="AI50" s="69"/>
      <c r="AJ50" s="69"/>
      <c r="AK50" s="69"/>
      <c r="AL50" s="495"/>
      <c r="AM50" s="489"/>
      <c r="AN50" s="69">
        <v>114</v>
      </c>
      <c r="AO50" s="70"/>
      <c r="AP50" s="70"/>
      <c r="AQ50" s="70"/>
      <c r="AR50" s="69">
        <v>94</v>
      </c>
      <c r="AS50" s="69"/>
      <c r="AT50" s="489"/>
      <c r="AU50" s="490"/>
      <c r="AV50" s="490">
        <f t="shared" ref="AV50" si="49">IF(OrderFormType="Wholesale",CEILING(AR50*ExchRate,ExchRateRoundUpTo),CEILING(AN50*ExchRate,ExchRateRoundUpTo)/1.22)</f>
        <v>94</v>
      </c>
      <c r="AW50" s="490">
        <f t="shared" ref="AW50" si="50">AV50*(1+AO50+AP50)</f>
        <v>94</v>
      </c>
      <c r="AX50" s="240"/>
      <c r="AY50" s="241"/>
      <c r="AZ50" s="242"/>
      <c r="BA50" s="255"/>
      <c r="BB50" s="244"/>
      <c r="BC50" s="52">
        <f t="shared" ref="BC50" si="51">SUM(AX50:BB50)</f>
        <v>0</v>
      </c>
      <c r="BD50" s="51">
        <f t="shared" ref="BD50" si="52">N50*BC50</f>
        <v>0</v>
      </c>
      <c r="BE50" s="491">
        <f t="shared" ref="BE50" si="53">AV50*(1.05+AO50+AP50)</f>
        <v>98.7</v>
      </c>
      <c r="BF50" s="76"/>
      <c r="BG50" s="217">
        <f t="shared" ref="BG50" si="54">$N50*BF50</f>
        <v>0</v>
      </c>
      <c r="BH50" s="491">
        <f t="shared" si="34"/>
        <v>103.4</v>
      </c>
      <c r="BI50" s="76"/>
      <c r="BJ50" s="51">
        <f t="shared" ref="BJ50" si="55">N50*BI50</f>
        <v>0</v>
      </c>
      <c r="BK50" s="491">
        <f t="shared" ref="BK50" si="56">AV50*(1.15+AO50+AP50)</f>
        <v>108.1</v>
      </c>
      <c r="BL50" s="76"/>
      <c r="BM50" s="217">
        <f t="shared" ref="BM50" si="57">N50*BL50</f>
        <v>0</v>
      </c>
      <c r="BN50" s="491">
        <f t="shared" ref="BN50" si="58">AV50*(1.2+AO50+AP50)</f>
        <v>112.8</v>
      </c>
      <c r="BO50" s="392">
        <f t="shared" ref="BO50" si="59">(AD50*AW50)+(BC50*BE50)+(BF50*BH50)+(BI50*BK50)+(BL50*BN50)</f>
        <v>0</v>
      </c>
      <c r="BP50" s="217">
        <f t="shared" ref="BP50" si="60">AD50+BC50+BF50+BI50+BL50</f>
        <v>0</v>
      </c>
      <c r="BQ50" s="51">
        <f t="shared" ref="BQ50" si="61">N50*BP50</f>
        <v>0</v>
      </c>
      <c r="BR50" s="222">
        <v>2890</v>
      </c>
      <c r="KF50" s="3"/>
      <c r="KG50" s="3"/>
    </row>
    <row r="51" spans="1:293" ht="12.75" customHeight="1" x14ac:dyDescent="0.15">
      <c r="A51" s="168"/>
      <c r="B51" s="168"/>
      <c r="C51" s="139"/>
      <c r="D51" s="139"/>
      <c r="E51" s="258"/>
      <c r="F51" s="140"/>
      <c r="G51" s="140"/>
      <c r="H51" s="140"/>
      <c r="I51" s="259"/>
      <c r="J51" s="259"/>
      <c r="K51" s="259"/>
      <c r="L51" s="259"/>
      <c r="M51" s="140"/>
      <c r="N51" s="141"/>
      <c r="O51" s="260"/>
      <c r="P51" s="260"/>
      <c r="Q51" s="142"/>
      <c r="R51" s="142"/>
      <c r="S51" s="142"/>
      <c r="T51" s="142"/>
      <c r="U51" s="143"/>
      <c r="V51" s="142"/>
      <c r="W51" s="142"/>
      <c r="X51" s="144"/>
      <c r="Y51" s="142"/>
      <c r="Z51" s="144"/>
      <c r="AA51" s="144"/>
      <c r="AB51" s="147"/>
      <c r="AC51" s="147"/>
      <c r="AD51" s="145"/>
      <c r="AE51" s="145"/>
      <c r="AF51" s="145"/>
      <c r="AG51" s="145"/>
      <c r="AH51" s="145"/>
      <c r="AI51" s="145"/>
      <c r="AJ51" s="264"/>
      <c r="AK51" s="264"/>
      <c r="AL51" s="264"/>
      <c r="AM51" s="264"/>
      <c r="AN51" s="145"/>
      <c r="AO51" s="264"/>
      <c r="AP51" s="264"/>
      <c r="AQ51" s="264"/>
      <c r="AR51" s="145"/>
      <c r="AS51" s="146"/>
      <c r="AT51" s="146"/>
      <c r="AU51" s="146"/>
      <c r="AV51" s="146"/>
      <c r="AW51" s="265"/>
      <c r="AX51" s="147"/>
      <c r="AY51" s="147"/>
      <c r="AZ51" s="147"/>
      <c r="BA51" s="148"/>
      <c r="BB51" s="147"/>
      <c r="BC51" s="149"/>
      <c r="BD51" s="149"/>
      <c r="BE51" s="150"/>
      <c r="BF51" s="147"/>
      <c r="BG51" s="149"/>
      <c r="BH51" s="150"/>
      <c r="BI51" s="147"/>
      <c r="BJ51" s="149"/>
      <c r="BK51" s="150"/>
      <c r="BL51" s="147"/>
      <c r="BM51" s="149"/>
      <c r="BN51" s="150"/>
      <c r="BO51" s="150"/>
      <c r="BP51" s="141"/>
      <c r="BQ51" s="157"/>
      <c r="BR51" s="158"/>
    </row>
    <row r="52" spans="1:293" ht="13.5" customHeight="1" x14ac:dyDescent="0.15">
      <c r="KC52" s="3"/>
      <c r="KD52" s="3"/>
      <c r="KE52" s="3"/>
      <c r="KF52" s="3"/>
      <c r="KG52" s="3"/>
    </row>
    <row r="53" spans="1:293" ht="13.5" customHeight="1" x14ac:dyDescent="0.15">
      <c r="KC53" s="3"/>
      <c r="KD53" s="3"/>
      <c r="KE53" s="3"/>
      <c r="KF53" s="3"/>
      <c r="KG53" s="3"/>
    </row>
    <row r="54" spans="1:293" ht="13.5" customHeight="1" x14ac:dyDescent="0.15">
      <c r="KC54" s="3"/>
      <c r="KD54" s="3"/>
      <c r="KE54" s="3"/>
      <c r="KF54" s="3"/>
      <c r="KG54" s="3"/>
    </row>
    <row r="55" spans="1:293" ht="13.5" customHeight="1" x14ac:dyDescent="0.15">
      <c r="KC55" s="3"/>
      <c r="KD55" s="3"/>
      <c r="KE55" s="3"/>
      <c r="KF55" s="3"/>
      <c r="KG55" s="3"/>
    </row>
    <row r="56" spans="1:293" ht="13.5" customHeight="1" x14ac:dyDescent="0.15">
      <c r="KC56" s="3"/>
      <c r="KD56" s="3"/>
      <c r="KE56" s="3"/>
      <c r="KF56" s="3"/>
      <c r="KG56" s="3"/>
    </row>
    <row r="57" spans="1:293" ht="13.5" customHeight="1" x14ac:dyDescent="0.15">
      <c r="KC57" s="3"/>
      <c r="KD57" s="3"/>
      <c r="KE57" s="3"/>
      <c r="KF57" s="3"/>
      <c r="KG57" s="3"/>
    </row>
    <row r="58" spans="1:293" ht="13.5" customHeight="1" x14ac:dyDescent="0.15">
      <c r="KC58" s="3"/>
      <c r="KD58" s="3"/>
      <c r="KE58" s="3"/>
      <c r="KF58" s="3"/>
      <c r="KG58" s="3"/>
    </row>
    <row r="59" spans="1:293" ht="13.5" customHeight="1" x14ac:dyDescent="0.15">
      <c r="KC59" s="3"/>
      <c r="KD59" s="3"/>
      <c r="KE59" s="3"/>
      <c r="KF59" s="3"/>
      <c r="KG59" s="3"/>
    </row>
    <row r="60" spans="1:293" ht="13.5" customHeight="1" x14ac:dyDescent="0.15">
      <c r="KC60" s="3"/>
      <c r="KD60" s="3"/>
      <c r="KE60" s="3"/>
      <c r="KF60" s="3"/>
      <c r="KG60" s="3"/>
    </row>
    <row r="61" spans="1:293" ht="13.5" customHeight="1" x14ac:dyDescent="0.15">
      <c r="KC61" s="3"/>
      <c r="KD61" s="3"/>
      <c r="KE61" s="3"/>
      <c r="KF61" s="3"/>
      <c r="KG61" s="3"/>
    </row>
    <row r="62" spans="1:293" ht="13.5" customHeight="1" x14ac:dyDescent="0.15">
      <c r="KC62" s="3"/>
      <c r="KD62" s="3"/>
      <c r="KE62" s="3"/>
      <c r="KF62" s="3"/>
      <c r="KG62" s="3"/>
    </row>
    <row r="63" spans="1:293" ht="13.5" customHeight="1" x14ac:dyDescent="0.15">
      <c r="KC63" s="3"/>
      <c r="KD63" s="3"/>
      <c r="KE63" s="3"/>
      <c r="KF63" s="3"/>
      <c r="KG63" s="3"/>
    </row>
    <row r="64" spans="1:293" ht="13.5" customHeight="1" x14ac:dyDescent="0.15">
      <c r="KC64" s="3"/>
      <c r="KD64" s="3"/>
      <c r="KE64" s="3"/>
      <c r="KF64" s="3"/>
      <c r="KG64" s="3"/>
    </row>
    <row r="65" spans="289:293" ht="13.5" customHeight="1" x14ac:dyDescent="0.15">
      <c r="KC65" s="3"/>
      <c r="KD65" s="3"/>
      <c r="KE65" s="3"/>
      <c r="KF65" s="3"/>
      <c r="KG65" s="3"/>
    </row>
    <row r="66" spans="289:293" ht="13.5" customHeight="1" x14ac:dyDescent="0.15">
      <c r="KC66" s="3"/>
      <c r="KD66" s="3"/>
      <c r="KE66" s="3"/>
      <c r="KF66" s="3"/>
      <c r="KG66" s="3"/>
    </row>
    <row r="67" spans="289:293" ht="13.5" customHeight="1" x14ac:dyDescent="0.15">
      <c r="KC67" s="3"/>
      <c r="KD67" s="3"/>
      <c r="KE67" s="3"/>
      <c r="KF67" s="3"/>
      <c r="KG67" s="3"/>
    </row>
    <row r="68" spans="289:293" ht="13.5" customHeight="1" x14ac:dyDescent="0.15">
      <c r="KC68" s="3"/>
      <c r="KD68" s="3"/>
      <c r="KE68" s="3"/>
      <c r="KF68" s="3"/>
      <c r="KG68" s="3"/>
    </row>
    <row r="69" spans="289:293" ht="13.5" customHeight="1" x14ac:dyDescent="0.15">
      <c r="KC69" s="3"/>
      <c r="KD69" s="3"/>
      <c r="KE69" s="3"/>
      <c r="KF69" s="3"/>
      <c r="KG69" s="3"/>
    </row>
    <row r="70" spans="289:293" ht="13.5" customHeight="1" x14ac:dyDescent="0.15">
      <c r="KC70" s="3"/>
      <c r="KD70" s="3"/>
      <c r="KE70" s="3"/>
      <c r="KF70" s="3"/>
      <c r="KG70" s="3"/>
    </row>
    <row r="71" spans="289:293" ht="13.5" customHeight="1" x14ac:dyDescent="0.15">
      <c r="KC71" s="3"/>
      <c r="KD71" s="3"/>
      <c r="KE71" s="3"/>
      <c r="KF71" s="3"/>
      <c r="KG71" s="3"/>
    </row>
    <row r="72" spans="289:293" ht="13.5" customHeight="1" x14ac:dyDescent="0.15">
      <c r="KC72" s="3"/>
      <c r="KD72" s="3"/>
      <c r="KE72" s="3"/>
      <c r="KF72" s="3"/>
      <c r="KG72" s="3"/>
    </row>
    <row r="73" spans="289:293" ht="13.5" customHeight="1" x14ac:dyDescent="0.15">
      <c r="KC73" s="3"/>
      <c r="KD73" s="3"/>
      <c r="KE73" s="3"/>
      <c r="KF73" s="3"/>
      <c r="KG73" s="3"/>
    </row>
    <row r="74" spans="289:293" ht="13.5" customHeight="1" x14ac:dyDescent="0.15">
      <c r="KC74" s="3"/>
      <c r="KD74" s="3"/>
      <c r="KE74" s="3"/>
      <c r="KF74" s="3"/>
      <c r="KG74" s="3"/>
    </row>
    <row r="75" spans="289:293" ht="13.5" customHeight="1" x14ac:dyDescent="0.15">
      <c r="KC75" s="3"/>
      <c r="KD75" s="3"/>
      <c r="KE75" s="3"/>
      <c r="KF75" s="3"/>
      <c r="KG75" s="3"/>
    </row>
    <row r="76" spans="289:293" ht="13.5" customHeight="1" x14ac:dyDescent="0.15">
      <c r="KC76" s="3"/>
      <c r="KD76" s="3"/>
      <c r="KE76" s="3"/>
      <c r="KF76" s="3"/>
      <c r="KG76" s="3"/>
    </row>
    <row r="77" spans="289:293" ht="13.5" customHeight="1" x14ac:dyDescent="0.15">
      <c r="KC77" s="3"/>
      <c r="KD77" s="3"/>
      <c r="KE77" s="3"/>
      <c r="KF77" s="3"/>
      <c r="KG77" s="3"/>
    </row>
    <row r="78" spans="289:293" ht="13.5" customHeight="1" x14ac:dyDescent="0.15">
      <c r="KC78" s="3"/>
      <c r="KD78" s="3"/>
      <c r="KE78" s="3"/>
      <c r="KF78" s="3"/>
      <c r="KG78" s="3"/>
    </row>
    <row r="79" spans="289:293" ht="13.5" customHeight="1" x14ac:dyDescent="0.15">
      <c r="KC79" s="3"/>
      <c r="KD79" s="3"/>
      <c r="KE79" s="3"/>
      <c r="KF79" s="3"/>
      <c r="KG79" s="3"/>
    </row>
    <row r="80" spans="289:293" ht="13.5" customHeight="1" x14ac:dyDescent="0.15">
      <c r="KC80" s="3"/>
      <c r="KD80" s="3"/>
      <c r="KE80" s="3"/>
      <c r="KF80" s="3"/>
      <c r="KG80" s="3"/>
    </row>
    <row r="81" spans="289:293" ht="13.5" customHeight="1" x14ac:dyDescent="0.15">
      <c r="KC81" s="3"/>
      <c r="KD81" s="3"/>
      <c r="KE81" s="3"/>
      <c r="KF81" s="3"/>
      <c r="KG81" s="3"/>
    </row>
    <row r="82" spans="289:293" ht="13.5" customHeight="1" x14ac:dyDescent="0.15">
      <c r="KC82" s="3"/>
      <c r="KD82" s="3"/>
      <c r="KE82" s="3"/>
      <c r="KF82" s="3"/>
      <c r="KG82" s="3"/>
    </row>
    <row r="83" spans="289:293" ht="13.5" customHeight="1" x14ac:dyDescent="0.15">
      <c r="KC83" s="3"/>
      <c r="KD83" s="3"/>
      <c r="KE83" s="3"/>
      <c r="KF83" s="3"/>
      <c r="KG83" s="3"/>
    </row>
    <row r="84" spans="289:293" ht="13.5" customHeight="1" x14ac:dyDescent="0.15">
      <c r="KC84" s="3"/>
      <c r="KD84" s="3"/>
      <c r="KE84" s="3"/>
      <c r="KF84" s="3"/>
      <c r="KG84" s="3"/>
    </row>
    <row r="85" spans="289:293" ht="13.5" customHeight="1" x14ac:dyDescent="0.15">
      <c r="KC85" s="3"/>
      <c r="KD85" s="3"/>
      <c r="KE85" s="3"/>
      <c r="KF85" s="3"/>
      <c r="KG85" s="3"/>
    </row>
    <row r="86" spans="289:293" ht="13.5" customHeight="1" x14ac:dyDescent="0.15">
      <c r="KC86" s="3"/>
      <c r="KD86" s="3"/>
      <c r="KE86" s="3"/>
      <c r="KF86" s="3"/>
      <c r="KG86" s="3"/>
    </row>
    <row r="87" spans="289:293" ht="13.5" customHeight="1" x14ac:dyDescent="0.15">
      <c r="KC87" s="3"/>
      <c r="KD87" s="3"/>
      <c r="KE87" s="3"/>
      <c r="KF87" s="3"/>
      <c r="KG87" s="3"/>
    </row>
    <row r="88" spans="289:293" ht="13.5" customHeight="1" x14ac:dyDescent="0.15">
      <c r="KC88" s="3"/>
      <c r="KD88" s="3"/>
      <c r="KE88" s="3"/>
      <c r="KF88" s="3"/>
      <c r="KG88" s="3"/>
    </row>
    <row r="89" spans="289:293" ht="13.5" customHeight="1" x14ac:dyDescent="0.15">
      <c r="KC89" s="3"/>
      <c r="KD89" s="3"/>
      <c r="KE89" s="3"/>
      <c r="KF89" s="3"/>
      <c r="KG89" s="3"/>
    </row>
    <row r="90" spans="289:293" ht="13.5" customHeight="1" x14ac:dyDescent="0.15">
      <c r="KC90" s="3"/>
      <c r="KD90" s="3"/>
      <c r="KE90" s="3"/>
      <c r="KF90" s="3"/>
      <c r="KG90" s="3"/>
    </row>
    <row r="91" spans="289:293" ht="13.5" customHeight="1" x14ac:dyDescent="0.15">
      <c r="KC91" s="3"/>
      <c r="KD91" s="3"/>
      <c r="KE91" s="3"/>
      <c r="KF91" s="3"/>
      <c r="KG91" s="3"/>
    </row>
    <row r="92" spans="289:293" ht="13.5" customHeight="1" x14ac:dyDescent="0.15">
      <c r="KC92" s="3"/>
      <c r="KD92" s="3"/>
      <c r="KE92" s="3"/>
      <c r="KF92" s="3"/>
      <c r="KG92" s="3"/>
    </row>
    <row r="93" spans="289:293" ht="13.5" customHeight="1" x14ac:dyDescent="0.15">
      <c r="KC93" s="3"/>
      <c r="KD93" s="3"/>
      <c r="KE93" s="3"/>
      <c r="KF93" s="3"/>
      <c r="KG93" s="3"/>
    </row>
    <row r="94" spans="289:293" ht="13.5" customHeight="1" x14ac:dyDescent="0.15">
      <c r="KC94" s="3"/>
      <c r="KD94" s="3"/>
      <c r="KE94" s="3"/>
      <c r="KF94" s="3"/>
      <c r="KG94" s="3"/>
    </row>
    <row r="95" spans="289:293" ht="13.5" customHeight="1" x14ac:dyDescent="0.15">
      <c r="KC95" s="3"/>
      <c r="KD95" s="3"/>
      <c r="KE95" s="3"/>
      <c r="KF95" s="3"/>
      <c r="KG95" s="3"/>
    </row>
    <row r="96" spans="289:293" ht="13.5" customHeight="1" x14ac:dyDescent="0.15">
      <c r="KC96" s="3"/>
      <c r="KD96" s="3"/>
      <c r="KE96" s="3"/>
      <c r="KF96" s="3"/>
      <c r="KG96" s="3"/>
    </row>
    <row r="97" spans="289:293" ht="13.5" customHeight="1" x14ac:dyDescent="0.15">
      <c r="KC97" s="3"/>
      <c r="KD97" s="3"/>
      <c r="KE97" s="3"/>
      <c r="KF97" s="3"/>
      <c r="KG97" s="3"/>
    </row>
    <row r="98" spans="289:293" ht="13.5" customHeight="1" x14ac:dyDescent="0.15">
      <c r="KC98" s="3"/>
      <c r="KD98" s="3"/>
      <c r="KE98" s="3"/>
      <c r="KF98" s="3"/>
      <c r="KG98" s="3"/>
    </row>
    <row r="99" spans="289:293" ht="13.5" customHeight="1" x14ac:dyDescent="0.15">
      <c r="KC99" s="3"/>
      <c r="KD99" s="3"/>
      <c r="KE99" s="3"/>
      <c r="KF99" s="3"/>
      <c r="KG99" s="3"/>
    </row>
    <row r="100" spans="289:293" ht="13.5" customHeight="1" x14ac:dyDescent="0.15">
      <c r="KC100" s="3"/>
      <c r="KD100" s="3"/>
      <c r="KE100" s="3"/>
      <c r="KF100" s="3"/>
      <c r="KG100" s="3"/>
    </row>
    <row r="101" spans="289:293" ht="13.5" customHeight="1" x14ac:dyDescent="0.15">
      <c r="KC101" s="3"/>
      <c r="KD101" s="3"/>
      <c r="KE101" s="3"/>
      <c r="KF101" s="3"/>
      <c r="KG101" s="3"/>
    </row>
    <row r="102" spans="289:293" ht="13.5" customHeight="1" x14ac:dyDescent="0.15">
      <c r="KC102" s="3"/>
      <c r="KD102" s="3"/>
      <c r="KE102" s="3"/>
      <c r="KF102" s="3"/>
      <c r="KG102" s="3"/>
    </row>
    <row r="103" spans="289:293" ht="13.5" customHeight="1" x14ac:dyDescent="0.15">
      <c r="KC103" s="3"/>
      <c r="KD103" s="3"/>
      <c r="KE103" s="3"/>
      <c r="KF103" s="3"/>
      <c r="KG103" s="3"/>
    </row>
    <row r="104" spans="289:293" ht="13.5" customHeight="1" x14ac:dyDescent="0.15">
      <c r="KC104" s="3"/>
      <c r="KD104" s="3"/>
      <c r="KE104" s="3"/>
      <c r="KF104" s="3"/>
      <c r="KG104" s="3"/>
    </row>
    <row r="105" spans="289:293" ht="13.5" customHeight="1" x14ac:dyDescent="0.15">
      <c r="KC105" s="3"/>
      <c r="KD105" s="3"/>
      <c r="KE105" s="3"/>
      <c r="KF105" s="3"/>
      <c r="KG105" s="3"/>
    </row>
    <row r="106" spans="289:293" ht="13.5" customHeight="1" x14ac:dyDescent="0.15">
      <c r="KC106" s="3"/>
      <c r="KD106" s="3"/>
      <c r="KE106" s="3"/>
      <c r="KF106" s="3"/>
      <c r="KG106" s="3"/>
    </row>
    <row r="107" spans="289:293" ht="13.5" customHeight="1" x14ac:dyDescent="0.15">
      <c r="KC107" s="3"/>
      <c r="KD107" s="3"/>
      <c r="KE107" s="3"/>
      <c r="KF107" s="3"/>
      <c r="KG107" s="3"/>
    </row>
    <row r="108" spans="289:293" ht="13.5" customHeight="1" x14ac:dyDescent="0.15">
      <c r="KC108" s="3"/>
      <c r="KD108" s="3"/>
      <c r="KE108" s="3"/>
      <c r="KF108" s="3"/>
      <c r="KG108" s="3"/>
    </row>
    <row r="109" spans="289:293" ht="13.5" customHeight="1" x14ac:dyDescent="0.15">
      <c r="KC109" s="3"/>
      <c r="KD109" s="3"/>
      <c r="KE109" s="3"/>
      <c r="KF109" s="3"/>
      <c r="KG109" s="3"/>
    </row>
    <row r="110" spans="289:293" ht="13.5" customHeight="1" x14ac:dyDescent="0.15">
      <c r="KC110" s="3"/>
      <c r="KD110" s="3"/>
      <c r="KE110" s="3"/>
      <c r="KF110" s="3"/>
      <c r="KG110" s="3"/>
    </row>
    <row r="111" spans="289:293" ht="13.5" customHeight="1" x14ac:dyDescent="0.15">
      <c r="KC111" s="3"/>
      <c r="KD111" s="3"/>
      <c r="KE111" s="3"/>
      <c r="KF111" s="3"/>
      <c r="KG111" s="3"/>
    </row>
    <row r="112" spans="289:293" ht="13.5" customHeight="1" x14ac:dyDescent="0.15">
      <c r="KC112" s="3"/>
      <c r="KD112" s="3"/>
      <c r="KE112" s="3"/>
      <c r="KF112" s="3"/>
      <c r="KG112" s="3"/>
    </row>
    <row r="113" spans="289:293" ht="13.5" customHeight="1" x14ac:dyDescent="0.15">
      <c r="KC113" s="3"/>
      <c r="KD113" s="3"/>
      <c r="KE113" s="3"/>
      <c r="KF113" s="3"/>
      <c r="KG113" s="3"/>
    </row>
    <row r="114" spans="289:293" ht="13.5" customHeight="1" x14ac:dyDescent="0.15">
      <c r="KC114" s="3"/>
      <c r="KD114" s="3"/>
      <c r="KE114" s="3"/>
      <c r="KF114" s="3"/>
      <c r="KG114" s="3"/>
    </row>
    <row r="115" spans="289:293" ht="13.5" customHeight="1" x14ac:dyDescent="0.15">
      <c r="KC115" s="3"/>
      <c r="KD115" s="3"/>
      <c r="KE115" s="3"/>
      <c r="KF115" s="3"/>
      <c r="KG115" s="3"/>
    </row>
    <row r="116" spans="289:293" ht="13.5" customHeight="1" x14ac:dyDescent="0.15">
      <c r="KC116" s="3"/>
      <c r="KD116" s="3"/>
      <c r="KE116" s="3"/>
      <c r="KF116" s="3"/>
      <c r="KG116" s="3"/>
    </row>
    <row r="117" spans="289:293" ht="13.5" customHeight="1" x14ac:dyDescent="0.15">
      <c r="KC117" s="3"/>
      <c r="KD117" s="3"/>
      <c r="KE117" s="3"/>
      <c r="KF117" s="3"/>
      <c r="KG117" s="3"/>
    </row>
    <row r="118" spans="289:293" ht="13.5" customHeight="1" x14ac:dyDescent="0.15">
      <c r="KC118" s="3"/>
      <c r="KD118" s="3"/>
      <c r="KE118" s="3"/>
      <c r="KF118" s="3"/>
      <c r="KG118" s="3"/>
    </row>
    <row r="119" spans="289:293" ht="13.5" customHeight="1" x14ac:dyDescent="0.15">
      <c r="KC119" s="3"/>
      <c r="KD119" s="3"/>
      <c r="KE119" s="3"/>
      <c r="KF119" s="3"/>
      <c r="KG119" s="3"/>
    </row>
    <row r="120" spans="289:293" ht="13.5" customHeight="1" x14ac:dyDescent="0.15">
      <c r="KC120" s="3"/>
      <c r="KD120" s="3"/>
      <c r="KE120" s="3"/>
      <c r="KF120" s="3"/>
      <c r="KG120" s="3"/>
    </row>
    <row r="121" spans="289:293" ht="13.5" customHeight="1" x14ac:dyDescent="0.15">
      <c r="KC121" s="3"/>
      <c r="KD121" s="3"/>
      <c r="KE121" s="3"/>
      <c r="KF121" s="3"/>
      <c r="KG121" s="3"/>
    </row>
    <row r="122" spans="289:293" ht="13.5" customHeight="1" x14ac:dyDescent="0.15">
      <c r="KC122" s="3"/>
      <c r="KD122" s="3"/>
      <c r="KE122" s="3"/>
      <c r="KF122" s="3"/>
      <c r="KG122" s="3"/>
    </row>
    <row r="123" spans="289:293" ht="13.5" customHeight="1" x14ac:dyDescent="0.15">
      <c r="KC123" s="3"/>
      <c r="KD123" s="3"/>
      <c r="KE123" s="3"/>
      <c r="KF123" s="3"/>
      <c r="KG123" s="3"/>
    </row>
    <row r="124" spans="289:293" ht="13.5" customHeight="1" x14ac:dyDescent="0.15">
      <c r="KC124" s="3"/>
      <c r="KD124" s="3"/>
      <c r="KE124" s="3"/>
      <c r="KF124" s="3"/>
      <c r="KG124" s="3"/>
    </row>
    <row r="125" spans="289:293" ht="13.5" customHeight="1" x14ac:dyDescent="0.15">
      <c r="KC125" s="3"/>
      <c r="KD125" s="3"/>
      <c r="KE125" s="3"/>
      <c r="KF125" s="3"/>
      <c r="KG125" s="3"/>
    </row>
    <row r="126" spans="289:293" ht="13.5" customHeight="1" x14ac:dyDescent="0.15">
      <c r="KC126" s="3"/>
      <c r="KD126" s="3"/>
      <c r="KE126" s="3"/>
      <c r="KF126" s="3"/>
      <c r="KG126" s="3"/>
    </row>
    <row r="127" spans="289:293" ht="13.5" customHeight="1" x14ac:dyDescent="0.15">
      <c r="KC127" s="3"/>
      <c r="KD127" s="3"/>
      <c r="KE127" s="3"/>
      <c r="KF127" s="3"/>
      <c r="KG127" s="3"/>
    </row>
    <row r="128" spans="289:293" ht="13.5" customHeight="1" x14ac:dyDescent="0.15">
      <c r="KC128" s="3"/>
      <c r="KD128" s="3"/>
      <c r="KE128" s="3"/>
      <c r="KF128" s="3"/>
      <c r="KG128" s="3"/>
    </row>
    <row r="129" spans="289:293" ht="13.5" customHeight="1" x14ac:dyDescent="0.15">
      <c r="KC129" s="3"/>
      <c r="KD129" s="3"/>
      <c r="KE129" s="3"/>
      <c r="KF129" s="3"/>
      <c r="KG129" s="3"/>
    </row>
    <row r="130" spans="289:293" ht="13.5" customHeight="1" x14ac:dyDescent="0.15">
      <c r="KC130" s="3"/>
      <c r="KD130" s="3"/>
      <c r="KE130" s="3"/>
      <c r="KF130" s="3"/>
      <c r="KG130" s="3"/>
    </row>
    <row r="131" spans="289:293" ht="13.5" customHeight="1" x14ac:dyDescent="0.15">
      <c r="KC131" s="3"/>
      <c r="KD131" s="3"/>
      <c r="KE131" s="3"/>
      <c r="KF131" s="3"/>
      <c r="KG131" s="3"/>
    </row>
    <row r="132" spans="289:293" ht="13.5" customHeight="1" x14ac:dyDescent="0.15">
      <c r="KC132" s="3"/>
      <c r="KD132" s="3"/>
      <c r="KE132" s="3"/>
      <c r="KF132" s="3"/>
      <c r="KG132" s="3"/>
    </row>
    <row r="133" spans="289:293" ht="13.5" customHeight="1" x14ac:dyDescent="0.15">
      <c r="KC133" s="3"/>
      <c r="KD133" s="3"/>
      <c r="KE133" s="3"/>
      <c r="KF133" s="3"/>
      <c r="KG133" s="3"/>
    </row>
    <row r="134" spans="289:293" ht="13.5" customHeight="1" x14ac:dyDescent="0.15">
      <c r="KC134" s="3"/>
      <c r="KD134" s="3"/>
      <c r="KE134" s="3"/>
      <c r="KF134" s="3"/>
      <c r="KG134" s="3"/>
    </row>
    <row r="135" spans="289:293" ht="13.5" customHeight="1" x14ac:dyDescent="0.15">
      <c r="KC135" s="3"/>
      <c r="KD135" s="3"/>
      <c r="KE135" s="3"/>
      <c r="KF135" s="3"/>
      <c r="KG135" s="3"/>
    </row>
    <row r="136" spans="289:293" ht="13.5" customHeight="1" x14ac:dyDescent="0.15">
      <c r="KC136" s="3"/>
      <c r="KD136" s="3"/>
      <c r="KE136" s="3"/>
      <c r="KF136" s="3"/>
      <c r="KG136" s="3"/>
    </row>
    <row r="137" spans="289:293" ht="13.5" customHeight="1" x14ac:dyDescent="0.15">
      <c r="KC137" s="3"/>
      <c r="KD137" s="3"/>
      <c r="KE137" s="3"/>
      <c r="KF137" s="3"/>
      <c r="KG137" s="3"/>
    </row>
    <row r="138" spans="289:293" ht="13.5" customHeight="1" x14ac:dyDescent="0.15">
      <c r="KC138" s="3"/>
      <c r="KD138" s="3"/>
      <c r="KE138" s="3"/>
      <c r="KF138" s="3"/>
      <c r="KG138" s="3"/>
    </row>
    <row r="139" spans="289:293" ht="13.5" customHeight="1" x14ac:dyDescent="0.15">
      <c r="KC139" s="3"/>
      <c r="KD139" s="3"/>
      <c r="KE139" s="3"/>
      <c r="KF139" s="3"/>
      <c r="KG139" s="3"/>
    </row>
    <row r="140" spans="289:293" ht="13.5" customHeight="1" x14ac:dyDescent="0.15">
      <c r="KC140" s="3"/>
      <c r="KD140" s="3"/>
      <c r="KE140" s="3"/>
      <c r="KF140" s="3"/>
      <c r="KG140" s="3"/>
    </row>
    <row r="141" spans="289:293" ht="13.5" customHeight="1" x14ac:dyDescent="0.15">
      <c r="KC141" s="3"/>
      <c r="KD141" s="3"/>
      <c r="KE141" s="3"/>
      <c r="KF141" s="3"/>
      <c r="KG141" s="3"/>
    </row>
    <row r="142" spans="289:293" ht="13.5" customHeight="1" x14ac:dyDescent="0.15">
      <c r="KC142" s="3"/>
      <c r="KD142" s="3"/>
      <c r="KE142" s="3"/>
      <c r="KF142" s="3"/>
      <c r="KG142" s="3"/>
    </row>
    <row r="143" spans="289:293" ht="13.5" customHeight="1" x14ac:dyDescent="0.15">
      <c r="KC143" s="3"/>
      <c r="KD143" s="3"/>
      <c r="KE143" s="3"/>
      <c r="KF143" s="3"/>
      <c r="KG143" s="3"/>
    </row>
    <row r="144" spans="289:293" ht="13.5" customHeight="1" x14ac:dyDescent="0.15">
      <c r="KC144" s="3"/>
      <c r="KD144" s="3"/>
      <c r="KE144" s="3"/>
      <c r="KF144" s="3"/>
      <c r="KG144" s="3"/>
    </row>
    <row r="145" spans="289:293" ht="13.5" customHeight="1" x14ac:dyDescent="0.15">
      <c r="KC145" s="3"/>
      <c r="KD145" s="3"/>
      <c r="KE145" s="3"/>
      <c r="KF145" s="3"/>
      <c r="KG145" s="3"/>
    </row>
    <row r="146" spans="289:293" ht="13.5" customHeight="1" x14ac:dyDescent="0.15">
      <c r="KC146" s="3"/>
      <c r="KD146" s="3"/>
      <c r="KE146" s="3"/>
      <c r="KF146" s="3"/>
      <c r="KG146" s="3"/>
    </row>
    <row r="147" spans="289:293" ht="13.5" customHeight="1" x14ac:dyDescent="0.15">
      <c r="KC147" s="3"/>
      <c r="KD147" s="3"/>
      <c r="KE147" s="3"/>
      <c r="KF147" s="3"/>
      <c r="KG147" s="3"/>
    </row>
    <row r="148" spans="289:293" ht="13.5" customHeight="1" x14ac:dyDescent="0.15">
      <c r="KC148" s="3"/>
      <c r="KD148" s="3"/>
      <c r="KE148" s="3"/>
      <c r="KF148" s="3"/>
      <c r="KG148" s="3"/>
    </row>
    <row r="149" spans="289:293" ht="13.5" customHeight="1" x14ac:dyDescent="0.15">
      <c r="KC149" s="3"/>
      <c r="KD149" s="3"/>
      <c r="KE149" s="3"/>
      <c r="KF149" s="3"/>
      <c r="KG149" s="3"/>
    </row>
    <row r="150" spans="289:293" ht="13.5" customHeight="1" x14ac:dyDescent="0.15">
      <c r="KC150" s="3"/>
      <c r="KD150" s="3"/>
      <c r="KE150" s="3"/>
      <c r="KF150" s="3"/>
      <c r="KG150" s="3"/>
    </row>
    <row r="151" spans="289:293" ht="13.5" customHeight="1" x14ac:dyDescent="0.15">
      <c r="KC151" s="3"/>
      <c r="KD151" s="3"/>
      <c r="KE151" s="3"/>
      <c r="KF151" s="3"/>
      <c r="KG151" s="3"/>
    </row>
    <row r="152" spans="289:293" ht="13.5" customHeight="1" x14ac:dyDescent="0.15">
      <c r="KC152" s="3"/>
      <c r="KD152" s="3"/>
      <c r="KE152" s="3"/>
      <c r="KF152" s="3"/>
      <c r="KG152" s="3"/>
    </row>
    <row r="153" spans="289:293" ht="13.5" customHeight="1" x14ac:dyDescent="0.15">
      <c r="KC153" s="3"/>
      <c r="KD153" s="3"/>
      <c r="KE153" s="3"/>
      <c r="KF153" s="3"/>
      <c r="KG153" s="3"/>
    </row>
    <row r="154" spans="289:293" ht="13.5" customHeight="1" x14ac:dyDescent="0.15">
      <c r="KC154" s="3"/>
      <c r="KD154" s="3"/>
      <c r="KE154" s="3"/>
      <c r="KF154" s="3"/>
      <c r="KG154" s="3"/>
    </row>
    <row r="155" spans="289:293" ht="13.5" customHeight="1" x14ac:dyDescent="0.15">
      <c r="KC155" s="3"/>
      <c r="KD155" s="3"/>
      <c r="KE155" s="3"/>
      <c r="KF155" s="3"/>
      <c r="KG155" s="3"/>
    </row>
    <row r="156" spans="289:293" ht="13.5" customHeight="1" x14ac:dyDescent="0.15">
      <c r="KC156" s="3"/>
      <c r="KD156" s="3"/>
      <c r="KE156" s="3"/>
      <c r="KF156" s="3"/>
      <c r="KG156" s="3"/>
    </row>
    <row r="157" spans="289:293" ht="13.5" customHeight="1" x14ac:dyDescent="0.15">
      <c r="KC157" s="3"/>
      <c r="KD157" s="3"/>
      <c r="KE157" s="3"/>
      <c r="KF157" s="3"/>
      <c r="KG157" s="3"/>
    </row>
    <row r="158" spans="289:293" ht="13.5" customHeight="1" x14ac:dyDescent="0.15">
      <c r="KC158" s="3"/>
      <c r="KD158" s="3"/>
      <c r="KE158" s="3"/>
      <c r="KF158" s="3"/>
      <c r="KG158" s="3"/>
    </row>
    <row r="159" spans="289:293" ht="13.5" customHeight="1" x14ac:dyDescent="0.15">
      <c r="KC159" s="3"/>
      <c r="KD159" s="3"/>
      <c r="KE159" s="3"/>
      <c r="KF159" s="3"/>
      <c r="KG159" s="3"/>
    </row>
    <row r="160" spans="289:293" ht="13.5" customHeight="1" x14ac:dyDescent="0.15">
      <c r="KC160" s="3"/>
      <c r="KD160" s="3"/>
      <c r="KE160" s="3"/>
      <c r="KF160" s="3"/>
      <c r="KG160" s="3"/>
    </row>
    <row r="161" spans="289:293" ht="13.5" customHeight="1" x14ac:dyDescent="0.15">
      <c r="KC161" s="3"/>
      <c r="KD161" s="3"/>
      <c r="KE161" s="3"/>
      <c r="KF161" s="3"/>
      <c r="KG161" s="3"/>
    </row>
    <row r="162" spans="289:293" ht="13.5" customHeight="1" x14ac:dyDescent="0.15">
      <c r="KC162" s="3"/>
      <c r="KD162" s="3"/>
      <c r="KE162" s="3"/>
      <c r="KF162" s="3"/>
      <c r="KG162" s="3"/>
    </row>
    <row r="163" spans="289:293" ht="13.5" customHeight="1" x14ac:dyDescent="0.15">
      <c r="KC163" s="3"/>
      <c r="KD163" s="3"/>
      <c r="KE163" s="3"/>
      <c r="KF163" s="3"/>
      <c r="KG163" s="3"/>
    </row>
    <row r="164" spans="289:293" ht="13.5" customHeight="1" x14ac:dyDescent="0.15">
      <c r="KC164" s="3"/>
      <c r="KD164" s="3"/>
      <c r="KE164" s="3"/>
      <c r="KF164" s="3"/>
      <c r="KG164" s="3"/>
    </row>
    <row r="165" spans="289:293" ht="13.5" customHeight="1" x14ac:dyDescent="0.15">
      <c r="KC165" s="3"/>
      <c r="KD165" s="3"/>
      <c r="KE165" s="3"/>
      <c r="KF165" s="3"/>
      <c r="KG165" s="3"/>
    </row>
    <row r="166" spans="289:293" ht="13.5" customHeight="1" x14ac:dyDescent="0.15">
      <c r="KC166" s="3"/>
      <c r="KD166" s="3"/>
      <c r="KE166" s="3"/>
      <c r="KF166" s="3"/>
      <c r="KG166" s="3"/>
    </row>
    <row r="167" spans="289:293" ht="13.5" customHeight="1" x14ac:dyDescent="0.15">
      <c r="KC167" s="3"/>
      <c r="KD167" s="3"/>
      <c r="KE167" s="3"/>
      <c r="KF167" s="3"/>
      <c r="KG167" s="3"/>
    </row>
    <row r="168" spans="289:293" ht="13.5" customHeight="1" x14ac:dyDescent="0.15">
      <c r="KC168" s="3"/>
      <c r="KD168" s="3"/>
      <c r="KE168" s="3"/>
      <c r="KF168" s="3"/>
      <c r="KG168" s="3"/>
    </row>
    <row r="169" spans="289:293" ht="13.5" customHeight="1" x14ac:dyDescent="0.15">
      <c r="KC169" s="3"/>
      <c r="KD169" s="3"/>
      <c r="KE169" s="3"/>
      <c r="KF169" s="3"/>
      <c r="KG169" s="3"/>
    </row>
    <row r="170" spans="289:293" ht="13.5" customHeight="1" x14ac:dyDescent="0.15">
      <c r="KC170" s="3"/>
      <c r="KD170" s="3"/>
      <c r="KE170" s="3"/>
      <c r="KF170" s="3"/>
      <c r="KG170" s="3"/>
    </row>
    <row r="171" spans="289:293" ht="13.5" customHeight="1" x14ac:dyDescent="0.15">
      <c r="KC171" s="3"/>
      <c r="KD171" s="3"/>
      <c r="KE171" s="3"/>
      <c r="KF171" s="3"/>
      <c r="KG171" s="3"/>
    </row>
    <row r="172" spans="289:293" ht="13.5" customHeight="1" x14ac:dyDescent="0.15">
      <c r="KC172" s="3"/>
      <c r="KD172" s="3"/>
      <c r="KE172" s="3"/>
      <c r="KF172" s="3"/>
      <c r="KG172" s="3"/>
    </row>
    <row r="173" spans="289:293" ht="13.5" customHeight="1" x14ac:dyDescent="0.15">
      <c r="KC173" s="3"/>
      <c r="KD173" s="3"/>
      <c r="KE173" s="3"/>
      <c r="KF173" s="3"/>
      <c r="KG173" s="3"/>
    </row>
    <row r="174" spans="289:293" ht="13.5" customHeight="1" x14ac:dyDescent="0.15">
      <c r="KC174" s="3"/>
      <c r="KD174" s="3"/>
      <c r="KE174" s="3"/>
      <c r="KF174" s="3"/>
      <c r="KG174" s="3"/>
    </row>
    <row r="175" spans="289:293" ht="13.5" customHeight="1" x14ac:dyDescent="0.15">
      <c r="KC175" s="3"/>
      <c r="KD175" s="3"/>
      <c r="KE175" s="3"/>
      <c r="KF175" s="3"/>
      <c r="KG175" s="3"/>
    </row>
    <row r="176" spans="289:293" ht="13.5" customHeight="1" x14ac:dyDescent="0.15">
      <c r="KC176" s="3"/>
      <c r="KD176" s="3"/>
      <c r="KE176" s="3"/>
      <c r="KF176" s="3"/>
      <c r="KG176" s="3"/>
    </row>
    <row r="177" spans="289:293" ht="13.5" customHeight="1" x14ac:dyDescent="0.15">
      <c r="KC177" s="3"/>
      <c r="KD177" s="3"/>
      <c r="KE177" s="3"/>
      <c r="KF177" s="3"/>
      <c r="KG177" s="3"/>
    </row>
    <row r="178" spans="289:293" ht="13.5" customHeight="1" x14ac:dyDescent="0.15">
      <c r="KC178" s="3"/>
      <c r="KD178" s="3"/>
      <c r="KE178" s="3"/>
      <c r="KF178" s="3"/>
      <c r="KG178" s="3"/>
    </row>
    <row r="179" spans="289:293" ht="13.5" customHeight="1" x14ac:dyDescent="0.15">
      <c r="KC179" s="3"/>
      <c r="KD179" s="3"/>
      <c r="KE179" s="3"/>
      <c r="KF179" s="3"/>
      <c r="KG179" s="3"/>
    </row>
    <row r="180" spans="289:293" ht="13.5" customHeight="1" x14ac:dyDescent="0.15">
      <c r="KC180" s="3"/>
      <c r="KD180" s="3"/>
      <c r="KE180" s="3"/>
      <c r="KF180" s="3"/>
      <c r="KG180" s="3"/>
    </row>
    <row r="181" spans="289:293" ht="13.5" customHeight="1" x14ac:dyDescent="0.15">
      <c r="KC181" s="3"/>
      <c r="KD181" s="3"/>
      <c r="KE181" s="3"/>
      <c r="KF181" s="3"/>
      <c r="KG181" s="3"/>
    </row>
    <row r="182" spans="289:293" ht="13.5" customHeight="1" x14ac:dyDescent="0.15">
      <c r="KC182" s="3"/>
      <c r="KD182" s="3"/>
      <c r="KE182" s="3"/>
      <c r="KF182" s="3"/>
      <c r="KG182" s="3"/>
    </row>
    <row r="183" spans="289:293" ht="13.5" customHeight="1" x14ac:dyDescent="0.15">
      <c r="KC183" s="3"/>
      <c r="KD183" s="3"/>
      <c r="KE183" s="3"/>
      <c r="KF183" s="3"/>
      <c r="KG183" s="3"/>
    </row>
    <row r="184" spans="289:293" ht="13.5" customHeight="1" x14ac:dyDescent="0.15">
      <c r="KC184" s="3"/>
      <c r="KD184" s="3"/>
      <c r="KE184" s="3"/>
      <c r="KF184" s="3"/>
      <c r="KG184" s="3"/>
    </row>
    <row r="185" spans="289:293" ht="13.5" customHeight="1" x14ac:dyDescent="0.15">
      <c r="KC185" s="3"/>
      <c r="KD185" s="3"/>
      <c r="KE185" s="3"/>
      <c r="KF185" s="3"/>
      <c r="KG185" s="3"/>
    </row>
    <row r="186" spans="289:293" ht="13.5" customHeight="1" x14ac:dyDescent="0.15">
      <c r="KC186" s="3"/>
      <c r="KD186" s="3"/>
      <c r="KE186" s="3"/>
      <c r="KF186" s="3"/>
      <c r="KG186" s="3"/>
    </row>
    <row r="187" spans="289:293" ht="13.5" customHeight="1" x14ac:dyDescent="0.15">
      <c r="KC187" s="3"/>
      <c r="KD187" s="3"/>
      <c r="KE187" s="3"/>
      <c r="KF187" s="3"/>
      <c r="KG187" s="3"/>
    </row>
    <row r="188" spans="289:293" ht="13.5" customHeight="1" x14ac:dyDescent="0.15">
      <c r="KC188" s="3"/>
      <c r="KD188" s="3"/>
      <c r="KE188" s="3"/>
      <c r="KF188" s="3"/>
      <c r="KG188" s="3"/>
    </row>
    <row r="189" spans="289:293" ht="13.5" customHeight="1" x14ac:dyDescent="0.15">
      <c r="KC189" s="3"/>
      <c r="KD189" s="3"/>
      <c r="KE189" s="3"/>
      <c r="KF189" s="3"/>
      <c r="KG189" s="3"/>
    </row>
    <row r="190" spans="289:293" ht="13.5" customHeight="1" x14ac:dyDescent="0.15">
      <c r="KC190" s="3"/>
      <c r="KD190" s="3"/>
      <c r="KE190" s="3"/>
      <c r="KF190" s="3"/>
      <c r="KG190" s="3"/>
    </row>
    <row r="191" spans="289:293" ht="13.5" customHeight="1" x14ac:dyDescent="0.15">
      <c r="KC191" s="3"/>
      <c r="KD191" s="3"/>
      <c r="KE191" s="3"/>
      <c r="KF191" s="3"/>
      <c r="KG191" s="3"/>
    </row>
    <row r="192" spans="289:293" ht="13.5" customHeight="1" x14ac:dyDescent="0.15">
      <c r="KC192" s="3"/>
      <c r="KD192" s="3"/>
      <c r="KE192" s="3"/>
      <c r="KF192" s="3"/>
      <c r="KG192" s="3"/>
    </row>
    <row r="193" spans="289:293" ht="13.5" customHeight="1" x14ac:dyDescent="0.15">
      <c r="KC193" s="3"/>
      <c r="KD193" s="3"/>
      <c r="KE193" s="3"/>
      <c r="KF193" s="3"/>
      <c r="KG193" s="3"/>
    </row>
    <row r="194" spans="289:293" ht="13.5" customHeight="1" x14ac:dyDescent="0.15">
      <c r="KC194" s="3"/>
      <c r="KD194" s="3"/>
      <c r="KE194" s="3"/>
      <c r="KF194" s="3"/>
      <c r="KG194" s="3"/>
    </row>
    <row r="195" spans="289:293" ht="13.5" customHeight="1" x14ac:dyDescent="0.15">
      <c r="KC195" s="3"/>
      <c r="KD195" s="3"/>
      <c r="KE195" s="3"/>
      <c r="KF195" s="3"/>
      <c r="KG195" s="3"/>
    </row>
    <row r="196" spans="289:293" ht="13.5" customHeight="1" x14ac:dyDescent="0.15">
      <c r="KC196" s="3"/>
      <c r="KD196" s="3"/>
      <c r="KE196" s="3"/>
      <c r="KF196" s="3"/>
      <c r="KG196" s="3"/>
    </row>
    <row r="197" spans="289:293" ht="13.5" customHeight="1" x14ac:dyDescent="0.15">
      <c r="KC197" s="3"/>
      <c r="KD197" s="3"/>
      <c r="KE197" s="3"/>
      <c r="KF197" s="3"/>
      <c r="KG197" s="3"/>
    </row>
    <row r="198" spans="289:293" ht="13.5" customHeight="1" x14ac:dyDescent="0.15">
      <c r="KC198" s="3"/>
      <c r="KD198" s="3"/>
      <c r="KE198" s="3"/>
      <c r="KF198" s="3"/>
      <c r="KG198" s="3"/>
    </row>
    <row r="199" spans="289:293" ht="13.5" customHeight="1" x14ac:dyDescent="0.15">
      <c r="KC199" s="3"/>
      <c r="KD199" s="3"/>
      <c r="KE199" s="3"/>
      <c r="KF199" s="3"/>
      <c r="KG199" s="3"/>
    </row>
    <row r="200" spans="289:293" ht="13.5" customHeight="1" x14ac:dyDescent="0.15">
      <c r="KC200" s="3"/>
      <c r="KD200" s="3"/>
      <c r="KE200" s="3"/>
      <c r="KF200" s="3"/>
      <c r="KG200" s="3"/>
    </row>
    <row r="201" spans="289:293" ht="13.5" customHeight="1" x14ac:dyDescent="0.15">
      <c r="KC201" s="3"/>
      <c r="KD201" s="3"/>
      <c r="KE201" s="3"/>
      <c r="KF201" s="3"/>
      <c r="KG201" s="3"/>
    </row>
    <row r="202" spans="289:293" ht="13.5" customHeight="1" x14ac:dyDescent="0.15">
      <c r="KC202" s="3"/>
      <c r="KD202" s="3"/>
      <c r="KE202" s="3"/>
      <c r="KF202" s="3"/>
      <c r="KG202" s="3"/>
    </row>
    <row r="203" spans="289:293" ht="13.5" customHeight="1" x14ac:dyDescent="0.15">
      <c r="KC203" s="3"/>
      <c r="KD203" s="3"/>
      <c r="KE203" s="3"/>
      <c r="KF203" s="3"/>
      <c r="KG203" s="3"/>
    </row>
    <row r="204" spans="289:293" ht="13.5" customHeight="1" x14ac:dyDescent="0.15">
      <c r="KC204" s="3"/>
      <c r="KD204" s="3"/>
      <c r="KE204" s="3"/>
      <c r="KF204" s="3"/>
      <c r="KG204" s="3"/>
    </row>
    <row r="205" spans="289:293" ht="13.5" customHeight="1" x14ac:dyDescent="0.15">
      <c r="KC205" s="3"/>
      <c r="KD205" s="3"/>
      <c r="KE205" s="3"/>
      <c r="KF205" s="3"/>
      <c r="KG205" s="3"/>
    </row>
    <row r="206" spans="289:293" ht="13.5" customHeight="1" x14ac:dyDescent="0.15">
      <c r="KC206" s="3"/>
      <c r="KD206" s="3"/>
      <c r="KE206" s="3"/>
      <c r="KF206" s="3"/>
      <c r="KG206" s="3"/>
    </row>
    <row r="207" spans="289:293" ht="13.5" customHeight="1" x14ac:dyDescent="0.15">
      <c r="KC207" s="3"/>
      <c r="KD207" s="3"/>
      <c r="KE207" s="3"/>
      <c r="KF207" s="3"/>
      <c r="KG207" s="3"/>
    </row>
    <row r="208" spans="289:293" ht="13.5" customHeight="1" x14ac:dyDescent="0.15">
      <c r="KC208" s="3"/>
      <c r="KD208" s="3"/>
      <c r="KE208" s="3"/>
      <c r="KF208" s="3"/>
      <c r="KG208" s="3"/>
    </row>
    <row r="209" spans="289:293" ht="13.5" customHeight="1" x14ac:dyDescent="0.15">
      <c r="KC209" s="3"/>
      <c r="KD209" s="3"/>
      <c r="KE209" s="3"/>
      <c r="KF209" s="3"/>
      <c r="KG209" s="3"/>
    </row>
    <row r="210" spans="289:293" ht="13.5" customHeight="1" x14ac:dyDescent="0.15">
      <c r="KC210" s="3"/>
      <c r="KD210" s="3"/>
      <c r="KE210" s="3"/>
      <c r="KF210" s="3"/>
      <c r="KG210" s="3"/>
    </row>
    <row r="211" spans="289:293" ht="13.5" customHeight="1" x14ac:dyDescent="0.15">
      <c r="KC211" s="3"/>
      <c r="KD211" s="3"/>
      <c r="KE211" s="3"/>
      <c r="KF211" s="3"/>
      <c r="KG211" s="3"/>
    </row>
    <row r="212" spans="289:293" ht="13.5" customHeight="1" x14ac:dyDescent="0.15">
      <c r="KC212" s="3"/>
      <c r="KD212" s="3"/>
      <c r="KE212" s="3"/>
      <c r="KF212" s="3"/>
      <c r="KG212" s="3"/>
    </row>
    <row r="213" spans="289:293" ht="13.5" customHeight="1" x14ac:dyDescent="0.15">
      <c r="KC213" s="3"/>
      <c r="KD213" s="3"/>
      <c r="KE213" s="3"/>
      <c r="KF213" s="3"/>
      <c r="KG213" s="3"/>
    </row>
    <row r="214" spans="289:293" ht="13.5" customHeight="1" x14ac:dyDescent="0.15">
      <c r="KC214" s="3"/>
      <c r="KD214" s="3"/>
      <c r="KE214" s="3"/>
      <c r="KF214" s="3"/>
      <c r="KG214" s="3"/>
    </row>
    <row r="215" spans="289:293" ht="13.5" customHeight="1" x14ac:dyDescent="0.15">
      <c r="KC215" s="3"/>
      <c r="KD215" s="3"/>
      <c r="KE215" s="3"/>
      <c r="KF215" s="3"/>
      <c r="KG215" s="3"/>
    </row>
  </sheetData>
  <sheetProtection sort="0" autoFilter="0"/>
  <autoFilter ref="A6:BR51" xr:uid="{09E6142C-4EDC-3645-A9B3-BFEEB1A8C975}"/>
  <conditionalFormatting sqref="AM8:AM12 AM14:AM19 AM21 AM23:AM27 AM29:AM31 AM33:AM36 AM38:AM42 AM44:AM50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{4E5491E4-4A6C-AA43-8053-D36F1EE914F9}</x14:id>
        </ext>
      </extLst>
    </cfRule>
  </conditionalFormatting>
  <conditionalFormatting sqref="AT7:AU51">
    <cfRule type="dataBar" priority="56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{FE855684-0CA0-BF48-82E5-F26B4335D1AF}</x14:id>
        </ext>
      </extLst>
    </cfRule>
  </conditionalFormatting>
  <dataValidations count="1">
    <dataValidation type="whole" operator="greaterThan" allowBlank="1" showInputMessage="1" showErrorMessage="1" sqref="BI8:BJ8 BQ37 BI7 BQ32 BI9:BI12 BL7:BL12 BM8:BM12 BI14:BI19 BL14:BM19 BI21 BL21:BM21 BI23:BI27 BL23:BM27 BL29:BM31 BI29:BI31 BI33:BI36 BL33:BM36 BF21:BG21 BF7:BF12 BF14:BG19 BG8:BG12 BF23:BG27 BF29:BG31 BF33:BG36 AX23:BB27 AX21:BB21 AX14:BB19 AX7:BB12 AX29:BB31 AX33:BB36 AX38:BB42 BF38:BG42 BI38:BI42 BL38:BM42 BG44:BG50 BQ43 BI44:BI51 BF44:BF51 AX44:BB51 Q7:AC51 BL44:BL51 BM44:BM50" xr:uid="{00000000-0002-0000-0700-000000000000}">
      <formula1>0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E5491E4-4A6C-AA43-8053-D36F1EE914F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AM8:AM12 AM14:AM19 AM21 AM23:AM27 AM29:AM31 AM33:AM36 AM38:AM42 AM44:AM50</xm:sqref>
        </x14:conditionalFormatting>
        <x14:conditionalFormatting xmlns:xm="http://schemas.microsoft.com/office/excel/2006/main">
          <x14:cfRule type="dataBar" id="{FE855684-0CA0-BF48-82E5-F26B4335D1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AT7:AU51</xm:sqref>
        </x14:conditionalFormatting>
        <x14:conditionalFormatting xmlns:xm="http://schemas.microsoft.com/office/excel/2006/main">
          <x14:cfRule type="expression" priority="97" id="{164DB67D-2B0A-9B4B-A731-B06E7A743AF4}">
            <xm:f>Currency!$H$2="Dollar"</xm:f>
            <x14:dxf>
              <numFmt numFmtId="171" formatCode="[$$-409]#,##0.00"/>
            </x14:dxf>
          </x14:cfRule>
          <x14:cfRule type="expression" priority="98" id="{0201D715-5075-3942-827D-E8D0FBBEE720}">
            <xm:f>Currency!$H$2="Pound"</xm:f>
            <x14:dxf>
              <numFmt numFmtId="181" formatCode="[$£-809]#,##0.00"/>
            </x14:dxf>
          </x14:cfRule>
          <x14:cfRule type="expression" priority="99" id="{7445BF6F-1F1A-D041-B528-8681B05D02AE}">
            <xm:f>Currency!$H$2="Franc"</xm:f>
            <x14:dxf>
              <numFmt numFmtId="180" formatCode="[$CHF]\ #,##0.00"/>
            </x14:dxf>
          </x14:cfRule>
          <x14:cfRule type="expression" priority="100" id="{AF63A81E-6AFA-1A46-87F7-587099D0DB8E}">
            <xm:f>Currency!$H$2="Krone"</xm:f>
            <x14:dxf>
              <numFmt numFmtId="179" formatCode="[$kr-43B]\ #,##0.00"/>
            </x14:dxf>
          </x14:cfRule>
          <x14:cfRule type="expression" priority="101" id="{EA5D83B4-6344-CB40-BA61-22A672AFE811}">
            <xm:f>Currency!$H$2="Koruna"</xm:f>
            <x14:dxf>
              <numFmt numFmtId="178" formatCode="#,##0.00\ [$Kč-405]"/>
            </x14:dxf>
          </x14:cfRule>
          <x14:cfRule type="expression" priority="102" id="{A4E98662-BFA7-854D-86F4-5EAB8D8D905E}">
            <xm:f>Currency!$H$2="Yen"</xm:f>
            <x14:dxf>
              <numFmt numFmtId="177" formatCode="[$¥-411]#,##0.00"/>
            </x14:dxf>
          </x14:cfRule>
          <x14:cfRule type="expression" priority="103" id="{D41A1455-90E7-2C4B-BDC5-70A7432F1AD9}">
            <xm:f>Currency!$H$2="Yuan"</xm:f>
            <x14:dxf>
              <numFmt numFmtId="176" formatCode="[$¥-804]#,##0.00"/>
            </x14:dxf>
          </x14:cfRule>
          <x14:cfRule type="expression" priority="104" id="{A1945F8E-84FD-D24F-8DBA-6BC95B52277D}">
            <xm:f>Currency!$H$2="Won"</xm:f>
            <x14:dxf>
              <numFmt numFmtId="182" formatCode="[$₩-412]#,##0.00"/>
            </x14:dxf>
          </x14:cfRule>
          <xm:sqref>BN5:BO12 BH7:BH12 BK7:BK12 AW7:AW51 BE7:BE51 BG13:BQ13 BH14:BH19 BK14:BK19 BN14:BO19 BG20:BP20 BH21 BK21 BN21:BO21 BG22:BP22 BH23:BH27 BK23:BK27 BN23:BO27 BG28:BP28 BH29:BH31 BK29:BK31 BN29:BO31 BG32:BP32 BH33:BH36 BK33:BK36 BN33:BO36 BG37:BP37 BH38:BH42 BK38:BK42 BN38:BO42 BG43:BP43 BH44:BH51 BK44:BK51 BN44:BO51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JW170"/>
  <sheetViews>
    <sheetView showGridLines="0" topLeftCell="C1" zoomScaleNormal="100" workbookViewId="0">
      <selection activeCell="Q8" sqref="Q8"/>
    </sheetView>
  </sheetViews>
  <sheetFormatPr baseColWidth="10" defaultColWidth="11.5" defaultRowHeight="13.5" customHeight="1" outlineLevelCol="1" x14ac:dyDescent="0.15"/>
  <cols>
    <col min="1" max="1" width="8.5" style="2" hidden="1" customWidth="1" outlineLevel="1"/>
    <col min="2" max="2" width="17" style="2" hidden="1" customWidth="1" outlineLevel="1"/>
    <col min="3" max="3" width="24.6640625" style="2" customWidth="1" collapsed="1"/>
    <col min="4" max="4" width="12" style="2" customWidth="1"/>
    <col min="5" max="5" width="5" style="2" customWidth="1"/>
    <col min="6" max="6" width="32.33203125" style="2" hidden="1" customWidth="1" outlineLevel="1"/>
    <col min="7" max="7" width="13.83203125" style="2" customWidth="1" collapsed="1"/>
    <col min="8" max="8" width="12.33203125" style="2" hidden="1" customWidth="1" outlineLevel="1"/>
    <col min="9" max="9" width="14.5" style="2" hidden="1" customWidth="1" outlineLevel="1"/>
    <col min="10" max="10" width="26.33203125" style="2" hidden="1" customWidth="1" outlineLevel="1"/>
    <col min="11" max="11" width="24" style="2" hidden="1" customWidth="1" outlineLevel="1"/>
    <col min="12" max="12" width="21" style="2" hidden="1" customWidth="1" outlineLevel="1"/>
    <col min="13" max="13" width="8.1640625" style="2" hidden="1" customWidth="1" outlineLevel="1"/>
    <col min="14" max="14" width="5.1640625" style="2" bestFit="1" customWidth="1" collapsed="1"/>
    <col min="15" max="15" width="6.6640625" style="2" hidden="1" customWidth="1" outlineLevel="1"/>
    <col min="16" max="16" width="4.6640625" style="2" hidden="1" customWidth="1" outlineLevel="1"/>
    <col min="17" max="17" width="4.6640625" style="2" customWidth="1" collapsed="1"/>
    <col min="18" max="29" width="4.6640625" style="2" customWidth="1"/>
    <col min="30" max="30" width="4.33203125" style="2" customWidth="1"/>
    <col min="31" max="31" width="5.1640625" style="2" customWidth="1"/>
    <col min="32" max="32" width="12.1640625" style="2" hidden="1" customWidth="1" outlineLevel="1"/>
    <col min="33" max="33" width="12.6640625" style="2" hidden="1" customWidth="1" outlineLevel="1"/>
    <col min="34" max="34" width="8.83203125" style="2" hidden="1" customWidth="1" outlineLevel="1"/>
    <col min="35" max="35" width="9.33203125" style="2" hidden="1" customWidth="1" outlineLevel="1"/>
    <col min="36" max="39" width="10.83203125" style="2" hidden="1" customWidth="1" outlineLevel="1"/>
    <col min="40" max="41" width="12.33203125" style="2" hidden="1" customWidth="1" outlineLevel="1"/>
    <col min="42" max="43" width="12.83203125" style="2" hidden="1" customWidth="1" outlineLevel="1"/>
    <col min="44" max="44" width="10.1640625" style="2" hidden="1" customWidth="1" outlineLevel="1"/>
    <col min="45" max="45" width="11.83203125" style="2" hidden="1" customWidth="1" outlineLevel="1"/>
    <col min="46" max="47" width="12.5" style="2" hidden="1" customWidth="1" outlineLevel="1"/>
    <col min="48" max="48" width="13.6640625" style="2" hidden="1" customWidth="1" outlineLevel="1"/>
    <col min="49" max="49" width="14" style="2" customWidth="1" collapsed="1"/>
    <col min="50" max="54" width="4.6640625" style="2" customWidth="1"/>
    <col min="55" max="55" width="6.5" style="2" customWidth="1"/>
    <col min="56" max="56" width="8.83203125" style="2" customWidth="1"/>
    <col min="57" max="57" width="13.5" style="2" customWidth="1"/>
    <col min="58" max="58" width="6.1640625" style="2" customWidth="1"/>
    <col min="59" max="59" width="5.1640625" style="2" bestFit="1" customWidth="1"/>
    <col min="60" max="60" width="13.33203125" style="2" customWidth="1"/>
    <col min="61" max="61" width="5.83203125" style="2" bestFit="1" customWidth="1"/>
    <col min="62" max="62" width="5.1640625" style="2" bestFit="1" customWidth="1"/>
    <col min="63" max="63" width="13.33203125" style="2" customWidth="1"/>
    <col min="64" max="64" width="6" style="2" customWidth="1"/>
    <col min="65" max="65" width="5.1640625" style="2" bestFit="1" customWidth="1"/>
    <col min="66" max="66" width="12.83203125" style="2" customWidth="1"/>
    <col min="67" max="67" width="19" style="2" customWidth="1"/>
    <col min="68" max="68" width="4.33203125" style="2" bestFit="1" customWidth="1"/>
    <col min="69" max="69" width="5.1640625" style="2" bestFit="1" customWidth="1"/>
    <col min="70" max="70" width="5.1640625" style="2" hidden="1" customWidth="1" outlineLevel="1"/>
    <col min="71" max="71" width="11.5" style="2" customWidth="1" collapsed="1"/>
    <col min="72" max="283" width="11.5" style="2" customWidth="1"/>
    <col min="284" max="16384" width="11.5" style="3"/>
  </cols>
  <sheetData>
    <row r="1" spans="1:283" ht="39" x14ac:dyDescent="0.15">
      <c r="A1" s="357" t="s">
        <v>24</v>
      </c>
      <c r="B1" s="358" t="s">
        <v>65</v>
      </c>
      <c r="C1" s="359"/>
      <c r="D1" s="360" t="s">
        <v>25</v>
      </c>
      <c r="E1" s="361" t="s">
        <v>784</v>
      </c>
      <c r="F1" s="360" t="s">
        <v>26</v>
      </c>
      <c r="G1" s="360" t="s">
        <v>27</v>
      </c>
      <c r="H1" s="360" t="s">
        <v>28</v>
      </c>
      <c r="I1" s="360" t="s">
        <v>1047</v>
      </c>
      <c r="J1" s="360" t="s">
        <v>1048</v>
      </c>
      <c r="K1" s="360" t="s">
        <v>1049</v>
      </c>
      <c r="L1" s="360" t="s">
        <v>1050</v>
      </c>
      <c r="M1" s="362" t="s">
        <v>29</v>
      </c>
      <c r="N1" s="348" t="s">
        <v>30</v>
      </c>
      <c r="O1" s="363" t="s">
        <v>785</v>
      </c>
      <c r="P1" s="364" t="s">
        <v>786</v>
      </c>
      <c r="Q1" s="321" t="s">
        <v>31</v>
      </c>
      <c r="R1" s="322"/>
      <c r="S1" s="322"/>
      <c r="T1" s="322"/>
      <c r="U1" s="322"/>
      <c r="V1" s="323"/>
      <c r="W1" s="323"/>
      <c r="X1" s="323"/>
      <c r="Y1" s="323"/>
      <c r="Z1" s="323"/>
      <c r="AA1" s="323"/>
      <c r="AB1" s="323"/>
      <c r="AC1" s="323"/>
      <c r="AD1" s="365" t="s">
        <v>4</v>
      </c>
      <c r="AE1" s="366" t="s">
        <v>5</v>
      </c>
      <c r="AF1" s="367"/>
      <c r="AG1" s="367"/>
      <c r="AH1" s="367"/>
      <c r="AI1" s="367"/>
      <c r="AJ1" s="561"/>
      <c r="AK1" s="562"/>
      <c r="AL1" s="35"/>
      <c r="AM1" s="35"/>
      <c r="AN1" s="367" t="s">
        <v>32</v>
      </c>
      <c r="AO1" s="367"/>
      <c r="AP1" s="367"/>
      <c r="AQ1" s="367"/>
      <c r="AR1" s="367" t="s">
        <v>33</v>
      </c>
      <c r="AS1" s="367"/>
      <c r="AT1" s="368"/>
      <c r="AU1" s="368"/>
      <c r="AV1" s="368" t="s">
        <v>34</v>
      </c>
      <c r="AW1" s="368" t="s">
        <v>34</v>
      </c>
      <c r="AX1" s="338" t="s">
        <v>35</v>
      </c>
      <c r="AY1" s="339"/>
      <c r="AZ1" s="340"/>
      <c r="BA1" s="340"/>
      <c r="BB1" s="340"/>
      <c r="BC1" s="369" t="s">
        <v>4</v>
      </c>
      <c r="BD1" s="370" t="s">
        <v>5</v>
      </c>
      <c r="BE1" s="371" t="s">
        <v>34</v>
      </c>
      <c r="BF1" s="560" t="s">
        <v>1004</v>
      </c>
      <c r="BG1" s="373" t="s">
        <v>5</v>
      </c>
      <c r="BH1" s="374" t="s">
        <v>34</v>
      </c>
      <c r="BI1" s="372" t="s">
        <v>36</v>
      </c>
      <c r="BJ1" s="373" t="s">
        <v>5</v>
      </c>
      <c r="BK1" s="374" t="s">
        <v>34</v>
      </c>
      <c r="BL1" s="372" t="s">
        <v>787</v>
      </c>
      <c r="BM1" s="373" t="s">
        <v>5</v>
      </c>
      <c r="BN1" s="374" t="s">
        <v>34</v>
      </c>
      <c r="BO1" s="375" t="s">
        <v>3</v>
      </c>
      <c r="BP1" s="376" t="s">
        <v>4</v>
      </c>
      <c r="BQ1" s="377" t="s">
        <v>5</v>
      </c>
      <c r="BR1" s="378" t="s">
        <v>37</v>
      </c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</row>
    <row r="2" spans="1:283" ht="13" customHeight="1" x14ac:dyDescent="0.15">
      <c r="A2" s="307"/>
      <c r="B2" s="379"/>
      <c r="C2" s="6"/>
      <c r="D2" s="309"/>
      <c r="E2" s="307"/>
      <c r="F2" s="308"/>
      <c r="G2" s="308"/>
      <c r="H2" s="308"/>
      <c r="I2" s="320"/>
      <c r="J2" s="320"/>
      <c r="K2" s="320"/>
      <c r="L2" s="320"/>
      <c r="M2" s="320"/>
      <c r="N2" s="354" t="s">
        <v>765</v>
      </c>
      <c r="O2" s="354"/>
      <c r="P2" s="354"/>
      <c r="Q2" s="335" t="s">
        <v>38</v>
      </c>
      <c r="R2" s="335" t="s">
        <v>39</v>
      </c>
      <c r="S2" s="335" t="s">
        <v>40</v>
      </c>
      <c r="T2" s="335" t="s">
        <v>41</v>
      </c>
      <c r="U2" s="335" t="s">
        <v>42</v>
      </c>
      <c r="V2" s="335" t="s">
        <v>43</v>
      </c>
      <c r="W2" s="335" t="s">
        <v>44</v>
      </c>
      <c r="X2" s="335" t="s">
        <v>45</v>
      </c>
      <c r="Y2" s="335" t="s">
        <v>46</v>
      </c>
      <c r="Z2" s="335" t="s">
        <v>47</v>
      </c>
      <c r="AA2" s="335" t="s">
        <v>48</v>
      </c>
      <c r="AB2" s="335"/>
      <c r="AC2" s="336"/>
      <c r="AD2" s="319"/>
      <c r="AE2" s="311"/>
      <c r="AF2" s="311"/>
      <c r="AG2" s="311"/>
      <c r="AH2" s="311"/>
      <c r="AI2" s="311"/>
      <c r="AJ2" s="311"/>
      <c r="AK2" s="311"/>
      <c r="AL2" s="311"/>
      <c r="AM2" s="41"/>
      <c r="AN2" s="311"/>
      <c r="AO2" s="311"/>
      <c r="AP2" s="311"/>
      <c r="AQ2" s="311"/>
      <c r="AR2" s="311"/>
      <c r="AS2" s="312"/>
      <c r="AT2" s="312"/>
      <c r="AU2" s="312"/>
      <c r="AV2" s="337"/>
      <c r="AW2" s="337"/>
      <c r="AX2" s="335" t="s">
        <v>49</v>
      </c>
      <c r="AY2" s="335" t="s">
        <v>41</v>
      </c>
      <c r="AZ2" s="335" t="s">
        <v>40</v>
      </c>
      <c r="BA2" s="335" t="s">
        <v>50</v>
      </c>
      <c r="BB2" s="335" t="s">
        <v>47</v>
      </c>
      <c r="BC2" s="319"/>
      <c r="BD2" s="311"/>
      <c r="BE2" s="313"/>
      <c r="BF2" s="380"/>
      <c r="BG2" s="311"/>
      <c r="BH2" s="313"/>
      <c r="BI2" s="380"/>
      <c r="BJ2" s="311"/>
      <c r="BK2" s="313"/>
      <c r="BL2" s="380"/>
      <c r="BM2" s="311"/>
      <c r="BN2" s="313"/>
      <c r="BO2" s="314"/>
      <c r="BP2" s="315"/>
      <c r="BQ2" s="316"/>
      <c r="BR2" s="317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</row>
    <row r="3" spans="1:283" ht="13" customHeight="1" x14ac:dyDescent="0.15">
      <c r="A3" s="307"/>
      <c r="B3" s="308"/>
      <c r="C3" s="4"/>
      <c r="D3" s="309"/>
      <c r="E3" s="309"/>
      <c r="F3" s="309"/>
      <c r="G3" s="309"/>
      <c r="H3" s="309"/>
      <c r="I3" s="576"/>
      <c r="J3" s="576"/>
      <c r="K3" s="576"/>
      <c r="L3" s="576"/>
      <c r="M3" s="320"/>
      <c r="N3" s="354" t="s">
        <v>431</v>
      </c>
      <c r="O3" s="354"/>
      <c r="P3" s="354"/>
      <c r="Q3" s="335" t="s">
        <v>768</v>
      </c>
      <c r="R3" s="335" t="s">
        <v>770</v>
      </c>
      <c r="S3" s="335" t="s">
        <v>766</v>
      </c>
      <c r="T3" s="335" t="s">
        <v>771</v>
      </c>
      <c r="U3" s="335" t="s">
        <v>775</v>
      </c>
      <c r="V3" s="335" t="s">
        <v>774</v>
      </c>
      <c r="W3" s="335" t="s">
        <v>772</v>
      </c>
      <c r="X3" s="335" t="s">
        <v>776</v>
      </c>
      <c r="Y3" s="335" t="s">
        <v>769</v>
      </c>
      <c r="Z3" s="335" t="s">
        <v>767</v>
      </c>
      <c r="AA3" s="335" t="s">
        <v>773</v>
      </c>
      <c r="AB3" s="335" t="s">
        <v>432</v>
      </c>
      <c r="AC3" s="336" t="s">
        <v>433</v>
      </c>
      <c r="AD3" s="319"/>
      <c r="AE3" s="311"/>
      <c r="AF3" s="311"/>
      <c r="AG3" s="311"/>
      <c r="AH3" s="311"/>
      <c r="AI3" s="311"/>
      <c r="AJ3" s="311"/>
      <c r="AK3" s="311"/>
      <c r="AL3" s="311"/>
      <c r="AM3" s="41"/>
      <c r="AN3" s="311"/>
      <c r="AO3" s="311"/>
      <c r="AP3" s="311"/>
      <c r="AQ3" s="311"/>
      <c r="AR3" s="311"/>
      <c r="AS3" s="311"/>
      <c r="AT3" s="312"/>
      <c r="AU3" s="312"/>
      <c r="AV3" s="337"/>
      <c r="AW3" s="337"/>
      <c r="AX3" s="335"/>
      <c r="AY3" s="335"/>
      <c r="AZ3" s="335"/>
      <c r="BA3" s="335"/>
      <c r="BB3" s="335"/>
      <c r="BC3" s="319"/>
      <c r="BD3" s="311"/>
      <c r="BE3" s="313"/>
      <c r="BF3" s="310"/>
      <c r="BG3" s="311"/>
      <c r="BH3" s="313"/>
      <c r="BI3" s="310"/>
      <c r="BJ3" s="311"/>
      <c r="BK3" s="313"/>
      <c r="BL3" s="310"/>
      <c r="BM3" s="311"/>
      <c r="BN3" s="313"/>
      <c r="BO3" s="314"/>
      <c r="BP3" s="315"/>
      <c r="BQ3" s="316"/>
      <c r="BR3" s="317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</row>
    <row r="4" spans="1:283" ht="13" customHeight="1" x14ac:dyDescent="0.15">
      <c r="A4" s="307"/>
      <c r="B4" s="381"/>
      <c r="C4" s="6"/>
      <c r="D4" s="309"/>
      <c r="E4" s="307"/>
      <c r="F4" s="308"/>
      <c r="G4" s="308"/>
      <c r="H4" s="308"/>
      <c r="I4" s="320"/>
      <c r="J4" s="320"/>
      <c r="K4" s="320"/>
      <c r="L4" s="320"/>
      <c r="M4" s="320"/>
      <c r="N4" s="318" t="s">
        <v>1264</v>
      </c>
      <c r="O4" s="355"/>
      <c r="P4" s="355"/>
      <c r="Q4" s="336" t="s">
        <v>51</v>
      </c>
      <c r="R4" s="336" t="s">
        <v>471</v>
      </c>
      <c r="S4" s="336" t="s">
        <v>501</v>
      </c>
      <c r="T4" s="336" t="s">
        <v>500</v>
      </c>
      <c r="U4" s="336" t="s">
        <v>52</v>
      </c>
      <c r="V4" s="336" t="s">
        <v>409</v>
      </c>
      <c r="W4" s="336"/>
      <c r="X4" s="336" t="s">
        <v>503</v>
      </c>
      <c r="Y4" s="336" t="s">
        <v>504</v>
      </c>
      <c r="Z4" s="336" t="s">
        <v>474</v>
      </c>
      <c r="AA4" s="336"/>
      <c r="AB4" s="336"/>
      <c r="AC4" s="336" t="s">
        <v>1119</v>
      </c>
      <c r="AD4" s="319"/>
      <c r="AE4" s="311"/>
      <c r="AF4" s="311"/>
      <c r="AG4" s="311"/>
      <c r="AH4" s="311"/>
      <c r="AI4" s="311"/>
      <c r="AJ4" s="311"/>
      <c r="AK4" s="311"/>
      <c r="AL4" s="311"/>
      <c r="AM4" s="41"/>
      <c r="AN4" s="311"/>
      <c r="AO4" s="311"/>
      <c r="AP4" s="311"/>
      <c r="AQ4" s="311"/>
      <c r="AR4" s="311"/>
      <c r="AS4" s="311"/>
      <c r="AT4" s="312"/>
      <c r="AU4" s="312"/>
      <c r="AV4" s="337"/>
      <c r="AW4" s="337"/>
      <c r="AX4" s="336" t="s">
        <v>866</v>
      </c>
      <c r="AY4" s="336" t="s">
        <v>502</v>
      </c>
      <c r="AZ4" s="336"/>
      <c r="BA4" s="336"/>
      <c r="BB4" s="336" t="s">
        <v>516</v>
      </c>
      <c r="BC4" s="319"/>
      <c r="BD4" s="311"/>
      <c r="BE4" s="313"/>
      <c r="BF4" s="382"/>
      <c r="BG4" s="311"/>
      <c r="BH4" s="313"/>
      <c r="BI4" s="382"/>
      <c r="BJ4" s="311"/>
      <c r="BK4" s="313"/>
      <c r="BL4" s="382"/>
      <c r="BM4" s="311"/>
      <c r="BN4" s="313"/>
      <c r="BO4" s="314"/>
      <c r="BP4" s="315"/>
      <c r="BQ4" s="316"/>
      <c r="BR4" s="317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</row>
    <row r="5" spans="1:283" ht="14.25" customHeight="1" x14ac:dyDescent="0.15">
      <c r="A5" s="383"/>
      <c r="B5" s="384"/>
      <c r="C5" s="7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46"/>
      <c r="O5" s="384"/>
      <c r="P5" s="384"/>
      <c r="Q5" s="324">
        <f>SUMPRODUCT(Q6:Q20,$N6:$N20)</f>
        <v>0</v>
      </c>
      <c r="R5" s="325">
        <f>SUMPRODUCT(R6:R20,$N6:$N20)</f>
        <v>0</v>
      </c>
      <c r="S5" s="326">
        <f>SUMPRODUCT(S6:S20,$N6:$N20)</f>
        <v>0</v>
      </c>
      <c r="T5" s="327">
        <f>SUMPRODUCT(T6:T20,$N6:$N20)</f>
        <v>0</v>
      </c>
      <c r="U5" s="328">
        <f>SUMPRODUCT(U6:U20,$N6:$N20)</f>
        <v>0</v>
      </c>
      <c r="V5" s="329">
        <f>SUMPRODUCT(V6:V20,$N6:$N20)</f>
        <v>0</v>
      </c>
      <c r="W5" s="330">
        <f>SUMPRODUCT(W6:W20,$N6:$N20)</f>
        <v>0</v>
      </c>
      <c r="X5" s="331">
        <f>SUMPRODUCT(X6:X20,$N6:$N20)</f>
        <v>0</v>
      </c>
      <c r="Y5" s="332">
        <f>SUMPRODUCT(Y6:Y20,$N6:$N20)</f>
        <v>0</v>
      </c>
      <c r="Z5" s="333">
        <f>SUMPRODUCT(Z6:Z20,$N6:$N20)</f>
        <v>0</v>
      </c>
      <c r="AA5" s="334">
        <f>SUMPRODUCT(AA6:AA20,$N6:$N20)</f>
        <v>0</v>
      </c>
      <c r="AB5" s="346">
        <f>SUMPRODUCT(AB6:AB20,$N6:$N20)</f>
        <v>0</v>
      </c>
      <c r="AC5" s="346">
        <f>SUMPRODUCT(AC6:AC20,$N6:$N20)</f>
        <v>0</v>
      </c>
      <c r="AD5" s="386">
        <f>SUM(AD6:AD20)</f>
        <v>0</v>
      </c>
      <c r="AE5" s="386">
        <f>SUM(AE6:AE20)</f>
        <v>0</v>
      </c>
      <c r="AF5" s="384"/>
      <c r="AG5" s="384"/>
      <c r="AH5" s="384"/>
      <c r="AI5" s="384"/>
      <c r="AJ5" s="384"/>
      <c r="AK5" s="384"/>
      <c r="AL5" s="384"/>
      <c r="AM5" s="43"/>
      <c r="AN5" s="384"/>
      <c r="AO5" s="384"/>
      <c r="AP5" s="384"/>
      <c r="AQ5" s="384"/>
      <c r="AR5" s="384"/>
      <c r="AS5" s="386"/>
      <c r="AT5" s="386"/>
      <c r="AU5" s="386"/>
      <c r="AV5" s="386" t="s">
        <v>53</v>
      </c>
      <c r="AW5" s="386" t="s">
        <v>53</v>
      </c>
      <c r="AX5" s="341">
        <f>SUMPRODUCT(AX6:AX20,$N6:$N20)</f>
        <v>0</v>
      </c>
      <c r="AY5" s="342">
        <f>SUMPRODUCT(AY6:AY20,$N6:$N20)</f>
        <v>0</v>
      </c>
      <c r="AZ5" s="343">
        <f>SUMPRODUCT(AZ6:AZ20,$N6:$N20)</f>
        <v>0</v>
      </c>
      <c r="BA5" s="344">
        <f>SUMPRODUCT(BA6:BA20,$N6:$N20)</f>
        <v>0</v>
      </c>
      <c r="BB5" s="345">
        <f>SUMPRODUCT(BB6:BB20,$N6:$N20)</f>
        <v>0</v>
      </c>
      <c r="BC5" s="384">
        <f>SUM(BC6:BC20)</f>
        <v>0</v>
      </c>
      <c r="BD5" s="384">
        <f>SUM(BD6:BD20)</f>
        <v>0</v>
      </c>
      <c r="BE5" s="387" t="s">
        <v>53</v>
      </c>
      <c r="BF5" s="384">
        <f>SUMPRODUCT(BF6:BF20,$N6:$N20)</f>
        <v>0</v>
      </c>
      <c r="BG5" s="384">
        <f>SUM(BG6:BG20)</f>
        <v>0</v>
      </c>
      <c r="BH5" s="387" t="s">
        <v>53</v>
      </c>
      <c r="BI5" s="384">
        <f>SUMPRODUCT(BI6:BI20,$N6:$N20)</f>
        <v>0</v>
      </c>
      <c r="BJ5" s="384">
        <f>SUM(BJ6:BJ20)</f>
        <v>0</v>
      </c>
      <c r="BK5" s="387" t="s">
        <v>53</v>
      </c>
      <c r="BL5" s="384">
        <f>SUMPRODUCT(BL6:BL20,$N6:$N20)</f>
        <v>0</v>
      </c>
      <c r="BM5" s="384">
        <f>SUM(BM6:BM20)</f>
        <v>0</v>
      </c>
      <c r="BN5" s="387" t="s">
        <v>53</v>
      </c>
      <c r="BO5" s="539">
        <f>SUM(BO6:BO20)</f>
        <v>0</v>
      </c>
      <c r="BP5" s="383">
        <f>SUM(BP6:BP20)</f>
        <v>0</v>
      </c>
      <c r="BQ5" s="383">
        <f>SUM(BQ6:BQ20)</f>
        <v>0</v>
      </c>
      <c r="BR5" s="388">
        <f>ROWS(BR6:BR20)</f>
        <v>15</v>
      </c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</row>
    <row r="6" spans="1:283" ht="13" x14ac:dyDescent="0.15">
      <c r="A6" s="389"/>
      <c r="B6" s="384"/>
      <c r="C6" s="390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0"/>
      <c r="R6" s="380"/>
      <c r="S6" s="380"/>
      <c r="T6" s="380"/>
      <c r="U6" s="380"/>
      <c r="V6" s="380"/>
      <c r="W6" s="380"/>
      <c r="X6" s="380"/>
      <c r="Y6" s="380"/>
      <c r="Z6" s="380"/>
      <c r="AA6" s="380"/>
      <c r="AB6" s="380"/>
      <c r="AC6" s="380"/>
      <c r="AD6" s="380"/>
      <c r="AE6" s="380"/>
      <c r="AF6" s="380"/>
      <c r="AG6" s="380"/>
      <c r="AH6" s="380"/>
      <c r="AI6" s="380"/>
      <c r="AJ6" s="380"/>
      <c r="AK6" s="380"/>
      <c r="AL6" s="380"/>
      <c r="AM6" s="40"/>
      <c r="AN6" s="380"/>
      <c r="AO6" s="380"/>
      <c r="AP6" s="380"/>
      <c r="AQ6" s="380"/>
      <c r="AR6" s="380"/>
      <c r="AS6" s="380"/>
      <c r="AT6" s="380"/>
      <c r="AU6" s="380"/>
      <c r="AV6" s="380"/>
      <c r="AW6" s="380"/>
      <c r="AX6" s="380"/>
      <c r="AY6" s="380"/>
      <c r="AZ6" s="380"/>
      <c r="BA6" s="380"/>
      <c r="BB6" s="380"/>
      <c r="BC6" s="391"/>
      <c r="BD6" s="391"/>
      <c r="BE6" s="391"/>
      <c r="BF6" s="380"/>
      <c r="BG6" s="391"/>
      <c r="BH6" s="391"/>
      <c r="BI6" s="380"/>
      <c r="BJ6" s="391"/>
      <c r="BK6" s="391"/>
      <c r="BL6" s="380"/>
      <c r="BM6" s="391"/>
      <c r="BN6" s="391"/>
      <c r="BO6" s="392"/>
      <c r="BP6" s="389"/>
      <c r="BQ6" s="389"/>
      <c r="BR6" s="39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</row>
    <row r="7" spans="1:283" ht="17" x14ac:dyDescent="0.2">
      <c r="A7" s="276"/>
      <c r="B7" s="258"/>
      <c r="C7" s="289" t="s">
        <v>788</v>
      </c>
      <c r="D7" s="258"/>
      <c r="E7" s="258"/>
      <c r="F7" s="259"/>
      <c r="G7" s="259"/>
      <c r="H7" s="259"/>
      <c r="I7" s="259"/>
      <c r="J7" s="259"/>
      <c r="K7" s="259"/>
      <c r="L7" s="259"/>
      <c r="M7" s="259"/>
      <c r="N7" s="260"/>
      <c r="O7" s="260"/>
      <c r="P7" s="260"/>
      <c r="Q7" s="261"/>
      <c r="R7" s="261"/>
      <c r="S7" s="261"/>
      <c r="T7" s="261"/>
      <c r="U7" s="262"/>
      <c r="V7" s="261"/>
      <c r="W7" s="261"/>
      <c r="X7" s="263"/>
      <c r="Y7" s="261"/>
      <c r="Z7" s="263"/>
      <c r="AA7" s="263"/>
      <c r="AB7" s="266"/>
      <c r="AC7" s="266"/>
      <c r="AD7" s="264"/>
      <c r="AE7" s="264"/>
      <c r="AF7" s="264"/>
      <c r="AG7" s="264"/>
      <c r="AH7" s="264"/>
      <c r="AI7" s="264"/>
      <c r="AJ7" s="264"/>
      <c r="AK7" s="264"/>
      <c r="AL7" s="264"/>
      <c r="AM7" s="264"/>
      <c r="AN7" s="264"/>
      <c r="AO7" s="264"/>
      <c r="AP7" s="264"/>
      <c r="AQ7" s="264"/>
      <c r="AR7" s="264"/>
      <c r="AS7" s="265"/>
      <c r="AT7" s="265"/>
      <c r="AU7" s="265"/>
      <c r="AV7" s="265"/>
      <c r="AW7" s="265"/>
      <c r="AX7" s="266"/>
      <c r="AY7" s="266"/>
      <c r="AZ7" s="266"/>
      <c r="BA7" s="267"/>
      <c r="BB7" s="266"/>
      <c r="BC7" s="277"/>
      <c r="BD7" s="277"/>
      <c r="BE7" s="278"/>
      <c r="BF7" s="266"/>
      <c r="BG7" s="277"/>
      <c r="BH7" s="278"/>
      <c r="BI7" s="503"/>
      <c r="BJ7" s="277"/>
      <c r="BK7" s="278"/>
      <c r="BL7" s="503"/>
      <c r="BM7" s="277"/>
      <c r="BN7" s="278"/>
      <c r="BO7" s="278"/>
      <c r="BP7" s="260"/>
      <c r="BQ7" s="260"/>
      <c r="BR7" s="279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</row>
    <row r="8" spans="1:283" ht="13.5" customHeight="1" x14ac:dyDescent="0.15">
      <c r="A8" s="217" t="str">
        <f t="shared" ref="A8" si="0">"RE7"&amp;REPT(0,4-LEN(BR8))&amp;BR8</f>
        <v>RE72537</v>
      </c>
      <c r="B8" s="270" t="s">
        <v>893</v>
      </c>
      <c r="C8" s="270" t="s">
        <v>881</v>
      </c>
      <c r="D8" s="270" t="s">
        <v>1259</v>
      </c>
      <c r="E8" s="553"/>
      <c r="F8" s="269" t="s">
        <v>1027</v>
      </c>
      <c r="G8" s="269" t="s">
        <v>69</v>
      </c>
      <c r="H8" s="268" t="s">
        <v>75</v>
      </c>
      <c r="I8" s="269" t="s">
        <v>1075</v>
      </c>
      <c r="J8" s="269" t="s">
        <v>1052</v>
      </c>
      <c r="K8" s="269" t="s">
        <v>1053</v>
      </c>
      <c r="L8" s="269" t="s">
        <v>1067</v>
      </c>
      <c r="M8" s="268">
        <v>1.1793392</v>
      </c>
      <c r="N8" s="217">
        <v>10</v>
      </c>
      <c r="O8" s="540"/>
      <c r="P8" s="217"/>
      <c r="Q8" s="56"/>
      <c r="R8" s="135"/>
      <c r="S8" s="58"/>
      <c r="T8" s="59"/>
      <c r="U8" s="136"/>
      <c r="V8" s="61"/>
      <c r="W8" s="496"/>
      <c r="X8" s="63"/>
      <c r="Y8" s="64"/>
      <c r="Z8" s="65"/>
      <c r="AA8" s="534"/>
      <c r="AB8" s="536"/>
      <c r="AC8" s="304"/>
      <c r="AD8" s="220">
        <f t="shared" ref="AD8:AD19" si="1">SUM(Q8:AC8)</f>
        <v>0</v>
      </c>
      <c r="AE8" s="221">
        <f>N8*AD8</f>
        <v>0</v>
      </c>
      <c r="AF8" s="212"/>
      <c r="AG8" s="212"/>
      <c r="AH8" s="213"/>
      <c r="AI8" s="159"/>
      <c r="AJ8" s="488"/>
      <c r="AK8" s="488"/>
      <c r="AL8" s="495"/>
      <c r="AM8" s="489"/>
      <c r="AN8" s="212">
        <v>244</v>
      </c>
      <c r="AO8" s="213"/>
      <c r="AP8" s="213"/>
      <c r="AQ8" s="601"/>
      <c r="AR8" s="212">
        <v>199</v>
      </c>
      <c r="AS8" s="212"/>
      <c r="AT8" s="489"/>
      <c r="AU8" s="490"/>
      <c r="AV8" s="490">
        <f t="shared" ref="AV8:AV19" si="2">IF(OrderFormType="Wholesale",CEILING(AR8*ExchRate,ExchRateRoundUpTo),CEILING(AN8*ExchRate,ExchRateRoundUpTo)/1.22)</f>
        <v>199</v>
      </c>
      <c r="AW8" s="490">
        <f t="shared" ref="AW8:AW19" si="3">AV8*(1+AO8+AP8)</f>
        <v>199</v>
      </c>
      <c r="AX8" s="71"/>
      <c r="AY8" s="72"/>
      <c r="AZ8" s="512"/>
      <c r="BA8" s="535"/>
      <c r="BB8" s="286"/>
      <c r="BC8" s="245">
        <f t="shared" ref="BC8:BC19" si="4">SUM(AX8:BB8)</f>
        <v>0</v>
      </c>
      <c r="BD8" s="217">
        <f t="shared" ref="BD8:BD19" si="5">N8*BC8</f>
        <v>0</v>
      </c>
      <c r="BE8" s="491">
        <f t="shared" ref="BE8:BE19" si="6">AV8*(1+AO8+AP8)</f>
        <v>199</v>
      </c>
      <c r="BF8" s="395"/>
      <c r="BG8" s="217">
        <f>$N8*BF8</f>
        <v>0</v>
      </c>
      <c r="BH8" s="491">
        <f t="shared" ref="BH8:BH19" si="7">$AV8*(1.1+$AO8+$AP8)</f>
        <v>218.9</v>
      </c>
      <c r="BI8" s="395"/>
      <c r="BJ8" s="217">
        <f t="shared" ref="BJ8:BJ19" si="8">N8*BI8</f>
        <v>0</v>
      </c>
      <c r="BK8" s="491">
        <f t="shared" ref="BK8:BK19" si="9">AV8*(1.15+AO8+AP8)</f>
        <v>228.85</v>
      </c>
      <c r="BL8" s="395"/>
      <c r="BM8" s="217">
        <f t="shared" ref="BM8:BM19" si="10">N8*BL8</f>
        <v>0</v>
      </c>
      <c r="BN8" s="491">
        <f t="shared" ref="BN8:BN19" si="11">AV8*(1.2+AO8+AP8)</f>
        <v>238.79999999999998</v>
      </c>
      <c r="BO8" s="392">
        <f t="shared" ref="BO8:BO19" si="12">(AD8*AW8)+(BC8*BE8)+(BF8*BH8)+(BI8*BK8)+(BL8*BN8)</f>
        <v>0</v>
      </c>
      <c r="BP8" s="217">
        <f t="shared" ref="BP8:BP19" si="13">AD8+BC8+BF8+BI8+BL8</f>
        <v>0</v>
      </c>
      <c r="BQ8" s="217">
        <f t="shared" ref="BQ8:BQ19" si="14">N8*BP8</f>
        <v>0</v>
      </c>
      <c r="BR8" s="222">
        <v>2537</v>
      </c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</row>
    <row r="9" spans="1:283" ht="13.5" customHeight="1" x14ac:dyDescent="0.15">
      <c r="A9" s="217" t="str">
        <f t="shared" ref="A9:A10" si="15">"RE7"&amp;REPT(0,4-LEN(BR9))&amp;BR9</f>
        <v>RE72538</v>
      </c>
      <c r="B9" s="270" t="s">
        <v>893</v>
      </c>
      <c r="C9" s="270" t="s">
        <v>882</v>
      </c>
      <c r="D9" s="270" t="s">
        <v>1259</v>
      </c>
      <c r="E9" s="553"/>
      <c r="F9" s="269" t="s">
        <v>1028</v>
      </c>
      <c r="G9" s="269" t="s">
        <v>69</v>
      </c>
      <c r="H9" s="268" t="s">
        <v>75</v>
      </c>
      <c r="I9" s="269" t="s">
        <v>1075</v>
      </c>
      <c r="J9" s="269" t="s">
        <v>1052</v>
      </c>
      <c r="K9" s="269" t="s">
        <v>1053</v>
      </c>
      <c r="L9" s="269" t="s">
        <v>1067</v>
      </c>
      <c r="M9" s="268">
        <v>1.0886207999999999</v>
      </c>
      <c r="N9" s="217">
        <v>10</v>
      </c>
      <c r="O9" s="540"/>
      <c r="P9" s="217"/>
      <c r="Q9" s="56"/>
      <c r="R9" s="135"/>
      <c r="S9" s="58"/>
      <c r="T9" s="59"/>
      <c r="U9" s="136"/>
      <c r="V9" s="61"/>
      <c r="W9" s="496"/>
      <c r="X9" s="63"/>
      <c r="Y9" s="64"/>
      <c r="Z9" s="65"/>
      <c r="AA9" s="534"/>
      <c r="AB9" s="536"/>
      <c r="AC9" s="304"/>
      <c r="AD9" s="220">
        <f t="shared" si="1"/>
        <v>0</v>
      </c>
      <c r="AE9" s="221">
        <f t="shared" ref="AE9:AE10" si="16">N9*AD9</f>
        <v>0</v>
      </c>
      <c r="AF9" s="212"/>
      <c r="AG9" s="212"/>
      <c r="AH9" s="213"/>
      <c r="AI9" s="159"/>
      <c r="AJ9" s="488"/>
      <c r="AK9" s="488"/>
      <c r="AL9" s="495"/>
      <c r="AM9" s="489"/>
      <c r="AN9" s="212">
        <v>234</v>
      </c>
      <c r="AO9" s="213"/>
      <c r="AP9" s="213"/>
      <c r="AQ9" s="601"/>
      <c r="AR9" s="212">
        <v>189</v>
      </c>
      <c r="AS9" s="212"/>
      <c r="AT9" s="489"/>
      <c r="AU9" s="490"/>
      <c r="AV9" s="490">
        <f t="shared" si="2"/>
        <v>189</v>
      </c>
      <c r="AW9" s="490">
        <f t="shared" si="3"/>
        <v>189</v>
      </c>
      <c r="AX9" s="71"/>
      <c r="AY9" s="72"/>
      <c r="AZ9" s="512"/>
      <c r="BA9" s="535"/>
      <c r="BB9" s="286"/>
      <c r="BC9" s="245">
        <f t="shared" si="4"/>
        <v>0</v>
      </c>
      <c r="BD9" s="217">
        <f t="shared" si="5"/>
        <v>0</v>
      </c>
      <c r="BE9" s="491">
        <f t="shared" si="6"/>
        <v>189</v>
      </c>
      <c r="BF9" s="395"/>
      <c r="BG9" s="217">
        <f t="shared" ref="BG9:BG19" si="17">$N9*BF9</f>
        <v>0</v>
      </c>
      <c r="BH9" s="491">
        <f t="shared" si="7"/>
        <v>207.9</v>
      </c>
      <c r="BI9" s="395"/>
      <c r="BJ9" s="217">
        <f t="shared" si="8"/>
        <v>0</v>
      </c>
      <c r="BK9" s="491">
        <f t="shared" si="9"/>
        <v>217.35</v>
      </c>
      <c r="BL9" s="395"/>
      <c r="BM9" s="217">
        <f t="shared" si="10"/>
        <v>0</v>
      </c>
      <c r="BN9" s="491">
        <f t="shared" si="11"/>
        <v>226.79999999999998</v>
      </c>
      <c r="BO9" s="392">
        <f t="shared" si="12"/>
        <v>0</v>
      </c>
      <c r="BP9" s="217">
        <f t="shared" si="13"/>
        <v>0</v>
      </c>
      <c r="BQ9" s="217">
        <f t="shared" si="14"/>
        <v>0</v>
      </c>
      <c r="BR9" s="222">
        <v>2538</v>
      </c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</row>
    <row r="10" spans="1:283" ht="13.5" customHeight="1" x14ac:dyDescent="0.15">
      <c r="A10" s="217" t="str">
        <f t="shared" si="15"/>
        <v>RE72539</v>
      </c>
      <c r="B10" s="270" t="s">
        <v>893</v>
      </c>
      <c r="C10" s="270" t="s">
        <v>883</v>
      </c>
      <c r="D10" s="270" t="s">
        <v>1259</v>
      </c>
      <c r="E10" s="553"/>
      <c r="F10" s="269" t="s">
        <v>1027</v>
      </c>
      <c r="G10" s="269" t="s">
        <v>69</v>
      </c>
      <c r="H10" s="268" t="s">
        <v>75</v>
      </c>
      <c r="I10" s="269" t="s">
        <v>1075</v>
      </c>
      <c r="J10" s="269" t="s">
        <v>1052</v>
      </c>
      <c r="K10" s="269" t="s">
        <v>1053</v>
      </c>
      <c r="L10" s="269" t="s">
        <v>1067</v>
      </c>
      <c r="M10" s="268">
        <v>0.95254320000000003</v>
      </c>
      <c r="N10" s="217">
        <v>10</v>
      </c>
      <c r="O10" s="540"/>
      <c r="P10" s="217"/>
      <c r="Q10" s="56"/>
      <c r="R10" s="135"/>
      <c r="S10" s="58"/>
      <c r="T10" s="59"/>
      <c r="U10" s="136"/>
      <c r="V10" s="61"/>
      <c r="W10" s="496"/>
      <c r="X10" s="63"/>
      <c r="Y10" s="64"/>
      <c r="Z10" s="65"/>
      <c r="AA10" s="534"/>
      <c r="AB10" s="536"/>
      <c r="AC10" s="304"/>
      <c r="AD10" s="220">
        <f t="shared" si="1"/>
        <v>0</v>
      </c>
      <c r="AE10" s="221">
        <f t="shared" si="16"/>
        <v>0</v>
      </c>
      <c r="AF10" s="212"/>
      <c r="AG10" s="212"/>
      <c r="AH10" s="213"/>
      <c r="AI10" s="159"/>
      <c r="AJ10" s="488"/>
      <c r="AK10" s="488"/>
      <c r="AL10" s="495"/>
      <c r="AM10" s="489"/>
      <c r="AN10" s="212">
        <v>224</v>
      </c>
      <c r="AO10" s="213"/>
      <c r="AP10" s="213"/>
      <c r="AQ10" s="601"/>
      <c r="AR10" s="212">
        <v>184</v>
      </c>
      <c r="AS10" s="212"/>
      <c r="AT10" s="489"/>
      <c r="AU10" s="490"/>
      <c r="AV10" s="490">
        <f t="shared" si="2"/>
        <v>184</v>
      </c>
      <c r="AW10" s="490">
        <f t="shared" si="3"/>
        <v>184</v>
      </c>
      <c r="AX10" s="71"/>
      <c r="AY10" s="72"/>
      <c r="AZ10" s="512"/>
      <c r="BA10" s="535"/>
      <c r="BB10" s="286"/>
      <c r="BC10" s="245">
        <f t="shared" si="4"/>
        <v>0</v>
      </c>
      <c r="BD10" s="217">
        <f t="shared" si="5"/>
        <v>0</v>
      </c>
      <c r="BE10" s="491">
        <f t="shared" si="6"/>
        <v>184</v>
      </c>
      <c r="BF10" s="395"/>
      <c r="BG10" s="217">
        <f t="shared" si="17"/>
        <v>0</v>
      </c>
      <c r="BH10" s="491">
        <f t="shared" si="7"/>
        <v>202.4</v>
      </c>
      <c r="BI10" s="395"/>
      <c r="BJ10" s="217">
        <f t="shared" si="8"/>
        <v>0</v>
      </c>
      <c r="BK10" s="491">
        <f t="shared" si="9"/>
        <v>211.6</v>
      </c>
      <c r="BL10" s="395"/>
      <c r="BM10" s="217">
        <f t="shared" si="10"/>
        <v>0</v>
      </c>
      <c r="BN10" s="491">
        <f t="shared" si="11"/>
        <v>220.79999999999998</v>
      </c>
      <c r="BO10" s="392">
        <f t="shared" si="12"/>
        <v>0</v>
      </c>
      <c r="BP10" s="217">
        <f t="shared" si="13"/>
        <v>0</v>
      </c>
      <c r="BQ10" s="217">
        <f t="shared" si="14"/>
        <v>0</v>
      </c>
      <c r="BR10" s="222">
        <v>2539</v>
      </c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</row>
    <row r="11" spans="1:283" ht="13.5" customHeight="1" x14ac:dyDescent="0.15">
      <c r="A11" s="217" t="str">
        <f t="shared" ref="A11:A14" si="18">"RE7"&amp;REPT(0,4-LEN(BR11))&amp;BR11</f>
        <v>RE72540</v>
      </c>
      <c r="B11" s="270" t="s">
        <v>893</v>
      </c>
      <c r="C11" s="270" t="s">
        <v>884</v>
      </c>
      <c r="D11" s="270" t="s">
        <v>1259</v>
      </c>
      <c r="E11" s="553"/>
      <c r="F11" s="269" t="s">
        <v>1028</v>
      </c>
      <c r="G11" s="269" t="s">
        <v>89</v>
      </c>
      <c r="H11" s="268" t="s">
        <v>75</v>
      </c>
      <c r="I11" s="269" t="s">
        <v>1075</v>
      </c>
      <c r="J11" s="269" t="s">
        <v>1052</v>
      </c>
      <c r="K11" s="269" t="s">
        <v>1053</v>
      </c>
      <c r="L11" s="269" t="s">
        <v>1067</v>
      </c>
      <c r="M11" s="268">
        <v>0.90718399999999999</v>
      </c>
      <c r="N11" s="217">
        <v>15</v>
      </c>
      <c r="O11" s="540"/>
      <c r="P11" s="217"/>
      <c r="Q11" s="56"/>
      <c r="R11" s="135"/>
      <c r="S11" s="58"/>
      <c r="T11" s="59"/>
      <c r="U11" s="136"/>
      <c r="V11" s="61"/>
      <c r="W11" s="496"/>
      <c r="X11" s="63"/>
      <c r="Y11" s="64"/>
      <c r="Z11" s="65"/>
      <c r="AA11" s="534"/>
      <c r="AB11" s="536"/>
      <c r="AC11" s="304"/>
      <c r="AD11" s="220">
        <f t="shared" si="1"/>
        <v>0</v>
      </c>
      <c r="AE11" s="221">
        <f t="shared" ref="AE11:AE14" si="19">N11*AD11</f>
        <v>0</v>
      </c>
      <c r="AF11" s="212"/>
      <c r="AG11" s="212"/>
      <c r="AH11" s="213"/>
      <c r="AI11" s="159"/>
      <c r="AJ11" s="488"/>
      <c r="AK11" s="488"/>
      <c r="AL11" s="495"/>
      <c r="AM11" s="489"/>
      <c r="AN11" s="212">
        <v>249</v>
      </c>
      <c r="AO11" s="213"/>
      <c r="AP11" s="213"/>
      <c r="AQ11" s="601"/>
      <c r="AR11" s="212">
        <v>204</v>
      </c>
      <c r="AS11" s="212"/>
      <c r="AT11" s="489"/>
      <c r="AU11" s="490"/>
      <c r="AV11" s="490">
        <f t="shared" si="2"/>
        <v>204</v>
      </c>
      <c r="AW11" s="490">
        <f t="shared" si="3"/>
        <v>204</v>
      </c>
      <c r="AX11" s="71"/>
      <c r="AY11" s="72"/>
      <c r="AZ11" s="512"/>
      <c r="BA11" s="535"/>
      <c r="BB11" s="286"/>
      <c r="BC11" s="245">
        <f t="shared" si="4"/>
        <v>0</v>
      </c>
      <c r="BD11" s="217">
        <f t="shared" si="5"/>
        <v>0</v>
      </c>
      <c r="BE11" s="491">
        <f t="shared" si="6"/>
        <v>204</v>
      </c>
      <c r="BF11" s="395"/>
      <c r="BG11" s="217">
        <f t="shared" si="17"/>
        <v>0</v>
      </c>
      <c r="BH11" s="491">
        <f t="shared" si="7"/>
        <v>224.4</v>
      </c>
      <c r="BI11" s="395"/>
      <c r="BJ11" s="217">
        <f t="shared" si="8"/>
        <v>0</v>
      </c>
      <c r="BK11" s="491">
        <f t="shared" si="9"/>
        <v>234.6</v>
      </c>
      <c r="BL11" s="395"/>
      <c r="BM11" s="217">
        <f t="shared" si="10"/>
        <v>0</v>
      </c>
      <c r="BN11" s="491">
        <f t="shared" si="11"/>
        <v>244.79999999999998</v>
      </c>
      <c r="BO11" s="392">
        <f t="shared" si="12"/>
        <v>0</v>
      </c>
      <c r="BP11" s="217">
        <f t="shared" si="13"/>
        <v>0</v>
      </c>
      <c r="BQ11" s="217">
        <f t="shared" si="14"/>
        <v>0</v>
      </c>
      <c r="BR11" s="222">
        <v>2540</v>
      </c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</row>
    <row r="12" spans="1:283" ht="13.5" customHeight="1" x14ac:dyDescent="0.15">
      <c r="A12" s="217" t="str">
        <f t="shared" si="18"/>
        <v>RE72541</v>
      </c>
      <c r="B12" s="270" t="s">
        <v>893</v>
      </c>
      <c r="C12" s="270" t="s">
        <v>885</v>
      </c>
      <c r="D12" s="270" t="s">
        <v>1259</v>
      </c>
      <c r="E12" s="553"/>
      <c r="F12" s="269" t="s">
        <v>1028</v>
      </c>
      <c r="G12" s="269" t="s">
        <v>69</v>
      </c>
      <c r="H12" s="268" t="s">
        <v>75</v>
      </c>
      <c r="I12" s="269" t="s">
        <v>1075</v>
      </c>
      <c r="J12" s="269" t="s">
        <v>1052</v>
      </c>
      <c r="K12" s="269" t="s">
        <v>1053</v>
      </c>
      <c r="L12" s="269" t="s">
        <v>1067</v>
      </c>
      <c r="M12" s="268">
        <v>1.1113004</v>
      </c>
      <c r="N12" s="217">
        <v>8</v>
      </c>
      <c r="O12" s="540"/>
      <c r="P12" s="217"/>
      <c r="Q12" s="56"/>
      <c r="R12" s="135"/>
      <c r="S12" s="58"/>
      <c r="T12" s="59"/>
      <c r="U12" s="136"/>
      <c r="V12" s="61"/>
      <c r="W12" s="496"/>
      <c r="X12" s="63"/>
      <c r="Y12" s="64"/>
      <c r="Z12" s="65"/>
      <c r="AA12" s="534"/>
      <c r="AB12" s="536"/>
      <c r="AC12" s="304"/>
      <c r="AD12" s="220">
        <f t="shared" si="1"/>
        <v>0</v>
      </c>
      <c r="AE12" s="221">
        <f t="shared" si="19"/>
        <v>0</v>
      </c>
      <c r="AF12" s="212"/>
      <c r="AG12" s="212"/>
      <c r="AH12" s="213"/>
      <c r="AI12" s="159"/>
      <c r="AJ12" s="488"/>
      <c r="AK12" s="488"/>
      <c r="AL12" s="495"/>
      <c r="AM12" s="489"/>
      <c r="AN12" s="212">
        <v>224</v>
      </c>
      <c r="AO12" s="213"/>
      <c r="AP12" s="213"/>
      <c r="AQ12" s="601"/>
      <c r="AR12" s="212">
        <v>184</v>
      </c>
      <c r="AS12" s="212"/>
      <c r="AT12" s="489"/>
      <c r="AU12" s="490"/>
      <c r="AV12" s="490">
        <f t="shared" si="2"/>
        <v>184</v>
      </c>
      <c r="AW12" s="490">
        <f t="shared" si="3"/>
        <v>184</v>
      </c>
      <c r="AX12" s="71"/>
      <c r="AY12" s="72"/>
      <c r="AZ12" s="512"/>
      <c r="BA12" s="535"/>
      <c r="BB12" s="286"/>
      <c r="BC12" s="245">
        <f t="shared" si="4"/>
        <v>0</v>
      </c>
      <c r="BD12" s="217">
        <f t="shared" si="5"/>
        <v>0</v>
      </c>
      <c r="BE12" s="491">
        <f t="shared" si="6"/>
        <v>184</v>
      </c>
      <c r="BF12" s="395"/>
      <c r="BG12" s="217">
        <f t="shared" si="17"/>
        <v>0</v>
      </c>
      <c r="BH12" s="491">
        <f t="shared" si="7"/>
        <v>202.4</v>
      </c>
      <c r="BI12" s="395"/>
      <c r="BJ12" s="217">
        <f t="shared" si="8"/>
        <v>0</v>
      </c>
      <c r="BK12" s="491">
        <f t="shared" si="9"/>
        <v>211.6</v>
      </c>
      <c r="BL12" s="395"/>
      <c r="BM12" s="217">
        <f t="shared" si="10"/>
        <v>0</v>
      </c>
      <c r="BN12" s="491">
        <f t="shared" si="11"/>
        <v>220.79999999999998</v>
      </c>
      <c r="BO12" s="392">
        <f t="shared" si="12"/>
        <v>0</v>
      </c>
      <c r="BP12" s="217">
        <f t="shared" si="13"/>
        <v>0</v>
      </c>
      <c r="BQ12" s="217">
        <f t="shared" si="14"/>
        <v>0</v>
      </c>
      <c r="BR12" s="222">
        <v>2541</v>
      </c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</row>
    <row r="13" spans="1:283" ht="13.5" customHeight="1" x14ac:dyDescent="0.15">
      <c r="A13" s="217" t="str">
        <f t="shared" si="18"/>
        <v>RE72542</v>
      </c>
      <c r="B13" s="270" t="s">
        <v>893</v>
      </c>
      <c r="C13" s="270" t="s">
        <v>886</v>
      </c>
      <c r="D13" s="270" t="s">
        <v>1259</v>
      </c>
      <c r="E13" s="553"/>
      <c r="F13" s="269" t="s">
        <v>1028</v>
      </c>
      <c r="G13" s="269" t="s">
        <v>72</v>
      </c>
      <c r="H13" s="268" t="s">
        <v>75</v>
      </c>
      <c r="I13" s="269" t="s">
        <v>1075</v>
      </c>
      <c r="J13" s="269" t="s">
        <v>1052</v>
      </c>
      <c r="K13" s="269" t="s">
        <v>1053</v>
      </c>
      <c r="L13" s="269" t="s">
        <v>1067</v>
      </c>
      <c r="M13" s="268">
        <v>1.2246984000000001</v>
      </c>
      <c r="N13" s="217">
        <v>6</v>
      </c>
      <c r="O13" s="540"/>
      <c r="P13" s="217"/>
      <c r="Q13" s="56"/>
      <c r="R13" s="135"/>
      <c r="S13" s="58"/>
      <c r="T13" s="59"/>
      <c r="U13" s="136"/>
      <c r="V13" s="61"/>
      <c r="W13" s="496"/>
      <c r="X13" s="63"/>
      <c r="Y13" s="64"/>
      <c r="Z13" s="65"/>
      <c r="AA13" s="534"/>
      <c r="AB13" s="536"/>
      <c r="AC13" s="304"/>
      <c r="AD13" s="220">
        <f t="shared" si="1"/>
        <v>0</v>
      </c>
      <c r="AE13" s="221">
        <f t="shared" si="19"/>
        <v>0</v>
      </c>
      <c r="AF13" s="212"/>
      <c r="AG13" s="212"/>
      <c r="AH13" s="213"/>
      <c r="AI13" s="159"/>
      <c r="AJ13" s="488"/>
      <c r="AK13" s="488"/>
      <c r="AL13" s="495"/>
      <c r="AM13" s="489"/>
      <c r="AN13" s="212">
        <v>219</v>
      </c>
      <c r="AO13" s="213"/>
      <c r="AP13" s="213"/>
      <c r="AQ13" s="601"/>
      <c r="AR13" s="212">
        <v>179</v>
      </c>
      <c r="AS13" s="212"/>
      <c r="AT13" s="489"/>
      <c r="AU13" s="490"/>
      <c r="AV13" s="490">
        <f t="shared" si="2"/>
        <v>179</v>
      </c>
      <c r="AW13" s="490">
        <f t="shared" si="3"/>
        <v>179</v>
      </c>
      <c r="AX13" s="71"/>
      <c r="AY13" s="72"/>
      <c r="AZ13" s="512"/>
      <c r="BA13" s="535"/>
      <c r="BB13" s="286"/>
      <c r="BC13" s="245">
        <f t="shared" si="4"/>
        <v>0</v>
      </c>
      <c r="BD13" s="217">
        <f t="shared" si="5"/>
        <v>0</v>
      </c>
      <c r="BE13" s="491">
        <f t="shared" si="6"/>
        <v>179</v>
      </c>
      <c r="BF13" s="395"/>
      <c r="BG13" s="217">
        <f t="shared" si="17"/>
        <v>0</v>
      </c>
      <c r="BH13" s="491">
        <f t="shared" si="7"/>
        <v>196.9</v>
      </c>
      <c r="BI13" s="395"/>
      <c r="BJ13" s="217">
        <f t="shared" si="8"/>
        <v>0</v>
      </c>
      <c r="BK13" s="491">
        <f t="shared" si="9"/>
        <v>205.85</v>
      </c>
      <c r="BL13" s="395"/>
      <c r="BM13" s="217">
        <f t="shared" si="10"/>
        <v>0</v>
      </c>
      <c r="BN13" s="491">
        <f t="shared" si="11"/>
        <v>214.79999999999998</v>
      </c>
      <c r="BO13" s="392">
        <f t="shared" si="12"/>
        <v>0</v>
      </c>
      <c r="BP13" s="217">
        <f t="shared" si="13"/>
        <v>0</v>
      </c>
      <c r="BQ13" s="217">
        <f t="shared" si="14"/>
        <v>0</v>
      </c>
      <c r="BR13" s="222">
        <v>2542</v>
      </c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</row>
    <row r="14" spans="1:283" ht="13.5" customHeight="1" x14ac:dyDescent="0.15">
      <c r="A14" s="217" t="str">
        <f t="shared" si="18"/>
        <v>RE72543</v>
      </c>
      <c r="B14" s="270" t="s">
        <v>893</v>
      </c>
      <c r="C14" s="270" t="s">
        <v>887</v>
      </c>
      <c r="D14" s="270" t="s">
        <v>1259</v>
      </c>
      <c r="E14" s="553"/>
      <c r="F14" s="269" t="s">
        <v>1029</v>
      </c>
      <c r="G14" s="269" t="s">
        <v>72</v>
      </c>
      <c r="H14" s="268" t="s">
        <v>75</v>
      </c>
      <c r="I14" s="269" t="s">
        <v>1075</v>
      </c>
      <c r="J14" s="269" t="s">
        <v>1052</v>
      </c>
      <c r="K14" s="269" t="s">
        <v>1053</v>
      </c>
      <c r="L14" s="269" t="s">
        <v>1067</v>
      </c>
      <c r="M14" s="268">
        <v>1.6782999999999999</v>
      </c>
      <c r="N14" s="217">
        <v>4</v>
      </c>
      <c r="O14" s="540"/>
      <c r="P14" s="217"/>
      <c r="Q14" s="56"/>
      <c r="R14" s="135"/>
      <c r="S14" s="58"/>
      <c r="T14" s="59"/>
      <c r="U14" s="136"/>
      <c r="V14" s="61"/>
      <c r="W14" s="496"/>
      <c r="X14" s="63"/>
      <c r="Y14" s="64"/>
      <c r="Z14" s="65"/>
      <c r="AA14" s="534"/>
      <c r="AB14" s="536"/>
      <c r="AC14" s="304"/>
      <c r="AD14" s="220">
        <f t="shared" si="1"/>
        <v>0</v>
      </c>
      <c r="AE14" s="221">
        <f t="shared" si="19"/>
        <v>0</v>
      </c>
      <c r="AF14" s="212"/>
      <c r="AG14" s="212"/>
      <c r="AH14" s="213"/>
      <c r="AI14" s="159"/>
      <c r="AJ14" s="488"/>
      <c r="AK14" s="488"/>
      <c r="AL14" s="495"/>
      <c r="AM14" s="489"/>
      <c r="AN14" s="212">
        <v>244</v>
      </c>
      <c r="AO14" s="213"/>
      <c r="AP14" s="213"/>
      <c r="AQ14" s="601"/>
      <c r="AR14" s="212">
        <v>199</v>
      </c>
      <c r="AS14" s="212"/>
      <c r="AT14" s="489"/>
      <c r="AU14" s="490"/>
      <c r="AV14" s="490">
        <f t="shared" si="2"/>
        <v>199</v>
      </c>
      <c r="AW14" s="490">
        <f t="shared" si="3"/>
        <v>199</v>
      </c>
      <c r="AX14" s="71"/>
      <c r="AY14" s="72"/>
      <c r="AZ14" s="512"/>
      <c r="BA14" s="535"/>
      <c r="BB14" s="286"/>
      <c r="BC14" s="245">
        <f t="shared" si="4"/>
        <v>0</v>
      </c>
      <c r="BD14" s="217">
        <f t="shared" si="5"/>
        <v>0</v>
      </c>
      <c r="BE14" s="491">
        <f t="shared" si="6"/>
        <v>199</v>
      </c>
      <c r="BF14" s="395"/>
      <c r="BG14" s="217">
        <f t="shared" si="17"/>
        <v>0</v>
      </c>
      <c r="BH14" s="491">
        <f t="shared" si="7"/>
        <v>218.9</v>
      </c>
      <c r="BI14" s="395"/>
      <c r="BJ14" s="217">
        <f t="shared" si="8"/>
        <v>0</v>
      </c>
      <c r="BK14" s="491">
        <f t="shared" si="9"/>
        <v>228.85</v>
      </c>
      <c r="BL14" s="395"/>
      <c r="BM14" s="217">
        <f t="shared" si="10"/>
        <v>0</v>
      </c>
      <c r="BN14" s="491">
        <f t="shared" si="11"/>
        <v>238.79999999999998</v>
      </c>
      <c r="BO14" s="392">
        <f t="shared" si="12"/>
        <v>0</v>
      </c>
      <c r="BP14" s="217">
        <f t="shared" si="13"/>
        <v>0</v>
      </c>
      <c r="BQ14" s="217">
        <f t="shared" si="14"/>
        <v>0</v>
      </c>
      <c r="BR14" s="222">
        <v>2543</v>
      </c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</row>
    <row r="15" spans="1:283" ht="13.5" customHeight="1" x14ac:dyDescent="0.15">
      <c r="A15" s="217" t="str">
        <f t="shared" ref="A15:A19" si="20">"RE7"&amp;REPT(0,4-LEN(BR15))&amp;BR15</f>
        <v>RE72544</v>
      </c>
      <c r="B15" s="270" t="s">
        <v>893</v>
      </c>
      <c r="C15" s="270" t="s">
        <v>888</v>
      </c>
      <c r="D15" s="270" t="s">
        <v>1259</v>
      </c>
      <c r="E15" s="553"/>
      <c r="F15" s="269" t="s">
        <v>1030</v>
      </c>
      <c r="G15" s="269" t="s">
        <v>72</v>
      </c>
      <c r="H15" s="268" t="s">
        <v>75</v>
      </c>
      <c r="I15" s="269" t="s">
        <v>1075</v>
      </c>
      <c r="J15" s="269" t="s">
        <v>1052</v>
      </c>
      <c r="K15" s="269" t="s">
        <v>1053</v>
      </c>
      <c r="L15" s="269" t="s">
        <v>1067</v>
      </c>
      <c r="M15" s="268">
        <v>1.1113</v>
      </c>
      <c r="N15" s="217">
        <v>2</v>
      </c>
      <c r="O15" s="540"/>
      <c r="P15" s="217"/>
      <c r="Q15" s="56"/>
      <c r="R15" s="135"/>
      <c r="S15" s="58"/>
      <c r="T15" s="59"/>
      <c r="U15" s="136"/>
      <c r="V15" s="61"/>
      <c r="W15" s="496"/>
      <c r="X15" s="63"/>
      <c r="Y15" s="64"/>
      <c r="Z15" s="65"/>
      <c r="AA15" s="534"/>
      <c r="AB15" s="536"/>
      <c r="AC15" s="304"/>
      <c r="AD15" s="220">
        <f t="shared" si="1"/>
        <v>0</v>
      </c>
      <c r="AE15" s="221">
        <f t="shared" ref="AE15:AE19" si="21">N15*AD15</f>
        <v>0</v>
      </c>
      <c r="AF15" s="212"/>
      <c r="AG15" s="212"/>
      <c r="AH15" s="213"/>
      <c r="AI15" s="159"/>
      <c r="AJ15" s="488"/>
      <c r="AK15" s="488"/>
      <c r="AL15" s="495"/>
      <c r="AM15" s="489"/>
      <c r="AN15" s="212">
        <v>184</v>
      </c>
      <c r="AO15" s="213"/>
      <c r="AP15" s="213"/>
      <c r="AQ15" s="601"/>
      <c r="AR15" s="212">
        <v>149</v>
      </c>
      <c r="AS15" s="212"/>
      <c r="AT15" s="489"/>
      <c r="AU15" s="490"/>
      <c r="AV15" s="490">
        <f t="shared" si="2"/>
        <v>149</v>
      </c>
      <c r="AW15" s="490">
        <f t="shared" si="3"/>
        <v>149</v>
      </c>
      <c r="AX15" s="71"/>
      <c r="AY15" s="72"/>
      <c r="AZ15" s="512"/>
      <c r="BA15" s="535"/>
      <c r="BB15" s="286"/>
      <c r="BC15" s="245">
        <f t="shared" si="4"/>
        <v>0</v>
      </c>
      <c r="BD15" s="217">
        <f t="shared" si="5"/>
        <v>0</v>
      </c>
      <c r="BE15" s="491">
        <f t="shared" si="6"/>
        <v>149</v>
      </c>
      <c r="BF15" s="395"/>
      <c r="BG15" s="217">
        <f t="shared" si="17"/>
        <v>0</v>
      </c>
      <c r="BH15" s="491">
        <f t="shared" si="7"/>
        <v>163.9</v>
      </c>
      <c r="BI15" s="395"/>
      <c r="BJ15" s="217">
        <f t="shared" si="8"/>
        <v>0</v>
      </c>
      <c r="BK15" s="491">
        <f t="shared" si="9"/>
        <v>171.35</v>
      </c>
      <c r="BL15" s="395"/>
      <c r="BM15" s="217">
        <f t="shared" si="10"/>
        <v>0</v>
      </c>
      <c r="BN15" s="491">
        <f t="shared" si="11"/>
        <v>178.79999999999998</v>
      </c>
      <c r="BO15" s="392">
        <f t="shared" si="12"/>
        <v>0</v>
      </c>
      <c r="BP15" s="217">
        <f t="shared" si="13"/>
        <v>0</v>
      </c>
      <c r="BQ15" s="217">
        <f t="shared" si="14"/>
        <v>0</v>
      </c>
      <c r="BR15" s="222">
        <v>2544</v>
      </c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</row>
    <row r="16" spans="1:283" ht="13.5" customHeight="1" x14ac:dyDescent="0.15">
      <c r="A16" s="217" t="str">
        <f t="shared" si="20"/>
        <v>RE72545</v>
      </c>
      <c r="B16" s="270" t="s">
        <v>893</v>
      </c>
      <c r="C16" s="270" t="s">
        <v>889</v>
      </c>
      <c r="D16" s="270" t="s">
        <v>1259</v>
      </c>
      <c r="E16" s="553"/>
      <c r="F16" s="269" t="s">
        <v>1031</v>
      </c>
      <c r="G16" s="269" t="s">
        <v>72</v>
      </c>
      <c r="H16" s="268" t="s">
        <v>75</v>
      </c>
      <c r="I16" s="269" t="s">
        <v>1075</v>
      </c>
      <c r="J16" s="269" t="s">
        <v>1052</v>
      </c>
      <c r="K16" s="269" t="s">
        <v>1053</v>
      </c>
      <c r="L16" s="269" t="s">
        <v>1067</v>
      </c>
      <c r="M16" s="268">
        <v>0.74839999999999995</v>
      </c>
      <c r="N16" s="217">
        <v>1</v>
      </c>
      <c r="O16" s="540"/>
      <c r="P16" s="217"/>
      <c r="Q16" s="56"/>
      <c r="R16" s="135"/>
      <c r="S16" s="58"/>
      <c r="T16" s="59"/>
      <c r="U16" s="136"/>
      <c r="V16" s="61"/>
      <c r="W16" s="496"/>
      <c r="X16" s="63"/>
      <c r="Y16" s="64"/>
      <c r="Z16" s="65"/>
      <c r="AA16" s="534"/>
      <c r="AB16" s="536"/>
      <c r="AC16" s="304"/>
      <c r="AD16" s="220">
        <f t="shared" si="1"/>
        <v>0</v>
      </c>
      <c r="AE16" s="221">
        <f t="shared" si="21"/>
        <v>0</v>
      </c>
      <c r="AF16" s="212"/>
      <c r="AG16" s="212"/>
      <c r="AH16" s="213"/>
      <c r="AI16" s="159"/>
      <c r="AJ16" s="488"/>
      <c r="AK16" s="488"/>
      <c r="AL16" s="495"/>
      <c r="AM16" s="489"/>
      <c r="AN16" s="212">
        <v>154</v>
      </c>
      <c r="AO16" s="213"/>
      <c r="AP16" s="213"/>
      <c r="AQ16" s="601"/>
      <c r="AR16" s="212">
        <v>124</v>
      </c>
      <c r="AS16" s="212"/>
      <c r="AT16" s="489"/>
      <c r="AU16" s="490"/>
      <c r="AV16" s="490">
        <f t="shared" si="2"/>
        <v>124</v>
      </c>
      <c r="AW16" s="490">
        <f t="shared" si="3"/>
        <v>124</v>
      </c>
      <c r="AX16" s="71"/>
      <c r="AY16" s="72"/>
      <c r="AZ16" s="512"/>
      <c r="BA16" s="535"/>
      <c r="BB16" s="286"/>
      <c r="BC16" s="245">
        <f t="shared" si="4"/>
        <v>0</v>
      </c>
      <c r="BD16" s="217">
        <f t="shared" si="5"/>
        <v>0</v>
      </c>
      <c r="BE16" s="491">
        <f t="shared" si="6"/>
        <v>124</v>
      </c>
      <c r="BF16" s="395"/>
      <c r="BG16" s="217">
        <f t="shared" si="17"/>
        <v>0</v>
      </c>
      <c r="BH16" s="491">
        <f t="shared" si="7"/>
        <v>136.4</v>
      </c>
      <c r="BI16" s="395"/>
      <c r="BJ16" s="217">
        <f t="shared" si="8"/>
        <v>0</v>
      </c>
      <c r="BK16" s="491">
        <f t="shared" si="9"/>
        <v>142.6</v>
      </c>
      <c r="BL16" s="395"/>
      <c r="BM16" s="217">
        <f t="shared" si="10"/>
        <v>0</v>
      </c>
      <c r="BN16" s="491">
        <f t="shared" si="11"/>
        <v>148.79999999999998</v>
      </c>
      <c r="BO16" s="392">
        <f t="shared" si="12"/>
        <v>0</v>
      </c>
      <c r="BP16" s="217">
        <f t="shared" si="13"/>
        <v>0</v>
      </c>
      <c r="BQ16" s="217">
        <f t="shared" si="14"/>
        <v>0</v>
      </c>
      <c r="BR16" s="222">
        <v>2545</v>
      </c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</row>
    <row r="17" spans="1:283" ht="13.5" customHeight="1" x14ac:dyDescent="0.15">
      <c r="A17" s="217" t="str">
        <f t="shared" si="20"/>
        <v>RE72546</v>
      </c>
      <c r="B17" s="270" t="s">
        <v>893</v>
      </c>
      <c r="C17" s="270" t="s">
        <v>890</v>
      </c>
      <c r="D17" s="270" t="s">
        <v>1259</v>
      </c>
      <c r="E17" s="553"/>
      <c r="F17" s="269" t="s">
        <v>1031</v>
      </c>
      <c r="G17" s="269" t="s">
        <v>72</v>
      </c>
      <c r="H17" s="268" t="s">
        <v>75</v>
      </c>
      <c r="I17" s="269" t="s">
        <v>1075</v>
      </c>
      <c r="J17" s="269" t="s">
        <v>1052</v>
      </c>
      <c r="K17" s="269" t="s">
        <v>1053</v>
      </c>
      <c r="L17" s="269" t="s">
        <v>1067</v>
      </c>
      <c r="M17" s="268">
        <v>1.1566000000000001</v>
      </c>
      <c r="N17" s="217">
        <v>1</v>
      </c>
      <c r="O17" s="540"/>
      <c r="P17" s="217"/>
      <c r="Q17" s="56"/>
      <c r="R17" s="135"/>
      <c r="S17" s="58"/>
      <c r="T17" s="59"/>
      <c r="U17" s="136"/>
      <c r="V17" s="61"/>
      <c r="W17" s="496"/>
      <c r="X17" s="63"/>
      <c r="Y17" s="64"/>
      <c r="Z17" s="65"/>
      <c r="AA17" s="534"/>
      <c r="AB17" s="536"/>
      <c r="AC17" s="304"/>
      <c r="AD17" s="220">
        <f t="shared" si="1"/>
        <v>0</v>
      </c>
      <c r="AE17" s="221">
        <f t="shared" si="21"/>
        <v>0</v>
      </c>
      <c r="AF17" s="212"/>
      <c r="AG17" s="212"/>
      <c r="AH17" s="213"/>
      <c r="AI17" s="159"/>
      <c r="AJ17" s="488"/>
      <c r="AK17" s="488"/>
      <c r="AL17" s="495"/>
      <c r="AM17" s="489"/>
      <c r="AN17" s="212">
        <v>184</v>
      </c>
      <c r="AO17" s="213"/>
      <c r="AP17" s="213"/>
      <c r="AQ17" s="601"/>
      <c r="AR17" s="212">
        <v>149</v>
      </c>
      <c r="AS17" s="212"/>
      <c r="AT17" s="489"/>
      <c r="AU17" s="490"/>
      <c r="AV17" s="490">
        <f t="shared" si="2"/>
        <v>149</v>
      </c>
      <c r="AW17" s="490">
        <f t="shared" si="3"/>
        <v>149</v>
      </c>
      <c r="AX17" s="71"/>
      <c r="AY17" s="72"/>
      <c r="AZ17" s="512"/>
      <c r="BA17" s="535"/>
      <c r="BB17" s="286"/>
      <c r="BC17" s="245">
        <f t="shared" si="4"/>
        <v>0</v>
      </c>
      <c r="BD17" s="217">
        <f t="shared" si="5"/>
        <v>0</v>
      </c>
      <c r="BE17" s="491">
        <f t="shared" si="6"/>
        <v>149</v>
      </c>
      <c r="BF17" s="395"/>
      <c r="BG17" s="217">
        <f t="shared" si="17"/>
        <v>0</v>
      </c>
      <c r="BH17" s="491">
        <f t="shared" si="7"/>
        <v>163.9</v>
      </c>
      <c r="BI17" s="395"/>
      <c r="BJ17" s="217">
        <f t="shared" si="8"/>
        <v>0</v>
      </c>
      <c r="BK17" s="491">
        <f t="shared" si="9"/>
        <v>171.35</v>
      </c>
      <c r="BL17" s="395"/>
      <c r="BM17" s="217">
        <f t="shared" si="10"/>
        <v>0</v>
      </c>
      <c r="BN17" s="491">
        <f t="shared" si="11"/>
        <v>178.79999999999998</v>
      </c>
      <c r="BO17" s="392">
        <f t="shared" si="12"/>
        <v>0</v>
      </c>
      <c r="BP17" s="217">
        <f t="shared" si="13"/>
        <v>0</v>
      </c>
      <c r="BQ17" s="217">
        <f t="shared" si="14"/>
        <v>0</v>
      </c>
      <c r="BR17" s="222">
        <v>2546</v>
      </c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</row>
    <row r="18" spans="1:283" ht="13.5" customHeight="1" x14ac:dyDescent="0.15">
      <c r="A18" s="217" t="str">
        <f t="shared" si="20"/>
        <v>RE72547</v>
      </c>
      <c r="B18" s="270" t="s">
        <v>893</v>
      </c>
      <c r="C18" s="270" t="s">
        <v>891</v>
      </c>
      <c r="D18" s="270" t="s">
        <v>1259</v>
      </c>
      <c r="E18" s="553"/>
      <c r="F18" s="269" t="s">
        <v>1031</v>
      </c>
      <c r="G18" s="269" t="s">
        <v>72</v>
      </c>
      <c r="H18" s="268" t="s">
        <v>75</v>
      </c>
      <c r="I18" s="269" t="s">
        <v>1075</v>
      </c>
      <c r="J18" s="269" t="s">
        <v>1052</v>
      </c>
      <c r="K18" s="269" t="s">
        <v>1053</v>
      </c>
      <c r="L18" s="269" t="s">
        <v>1067</v>
      </c>
      <c r="M18" s="268">
        <v>0.77110000000000001</v>
      </c>
      <c r="N18" s="217">
        <v>1</v>
      </c>
      <c r="O18" s="540"/>
      <c r="P18" s="217"/>
      <c r="Q18" s="56"/>
      <c r="R18" s="135"/>
      <c r="S18" s="58"/>
      <c r="T18" s="59"/>
      <c r="U18" s="136"/>
      <c r="V18" s="61"/>
      <c r="W18" s="496"/>
      <c r="X18" s="63"/>
      <c r="Y18" s="64"/>
      <c r="Z18" s="65"/>
      <c r="AA18" s="534"/>
      <c r="AB18" s="536"/>
      <c r="AC18" s="304"/>
      <c r="AD18" s="220">
        <f t="shared" si="1"/>
        <v>0</v>
      </c>
      <c r="AE18" s="221">
        <f t="shared" si="21"/>
        <v>0</v>
      </c>
      <c r="AF18" s="212"/>
      <c r="AG18" s="212"/>
      <c r="AH18" s="213"/>
      <c r="AI18" s="159"/>
      <c r="AJ18" s="488"/>
      <c r="AK18" s="488"/>
      <c r="AL18" s="495"/>
      <c r="AM18" s="489"/>
      <c r="AN18" s="212">
        <v>154</v>
      </c>
      <c r="AO18" s="213"/>
      <c r="AP18" s="213"/>
      <c r="AQ18" s="601"/>
      <c r="AR18" s="212">
        <v>124</v>
      </c>
      <c r="AS18" s="212"/>
      <c r="AT18" s="489"/>
      <c r="AU18" s="490"/>
      <c r="AV18" s="490">
        <f t="shared" si="2"/>
        <v>124</v>
      </c>
      <c r="AW18" s="490">
        <f t="shared" si="3"/>
        <v>124</v>
      </c>
      <c r="AX18" s="71"/>
      <c r="AY18" s="72"/>
      <c r="AZ18" s="512"/>
      <c r="BA18" s="535"/>
      <c r="BB18" s="286"/>
      <c r="BC18" s="245">
        <f t="shared" si="4"/>
        <v>0</v>
      </c>
      <c r="BD18" s="217">
        <f t="shared" si="5"/>
        <v>0</v>
      </c>
      <c r="BE18" s="491">
        <f t="shared" si="6"/>
        <v>124</v>
      </c>
      <c r="BF18" s="395"/>
      <c r="BG18" s="217">
        <f t="shared" si="17"/>
        <v>0</v>
      </c>
      <c r="BH18" s="491">
        <f t="shared" si="7"/>
        <v>136.4</v>
      </c>
      <c r="BI18" s="395"/>
      <c r="BJ18" s="217">
        <f t="shared" si="8"/>
        <v>0</v>
      </c>
      <c r="BK18" s="491">
        <f t="shared" si="9"/>
        <v>142.6</v>
      </c>
      <c r="BL18" s="395"/>
      <c r="BM18" s="217">
        <f t="shared" si="10"/>
        <v>0</v>
      </c>
      <c r="BN18" s="491">
        <f t="shared" si="11"/>
        <v>148.79999999999998</v>
      </c>
      <c r="BO18" s="392">
        <f t="shared" si="12"/>
        <v>0</v>
      </c>
      <c r="BP18" s="217">
        <f t="shared" si="13"/>
        <v>0</v>
      </c>
      <c r="BQ18" s="217">
        <f t="shared" si="14"/>
        <v>0</v>
      </c>
      <c r="BR18" s="222">
        <v>2547</v>
      </c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</row>
    <row r="19" spans="1:283" ht="13.5" customHeight="1" x14ac:dyDescent="0.15">
      <c r="A19" s="217" t="str">
        <f t="shared" si="20"/>
        <v>RE72548</v>
      </c>
      <c r="B19" s="270" t="s">
        <v>893</v>
      </c>
      <c r="C19" s="270" t="s">
        <v>892</v>
      </c>
      <c r="D19" s="270" t="s">
        <v>1259</v>
      </c>
      <c r="E19" s="553"/>
      <c r="F19" s="269" t="s">
        <v>1031</v>
      </c>
      <c r="G19" s="269" t="s">
        <v>72</v>
      </c>
      <c r="H19" s="268" t="s">
        <v>75</v>
      </c>
      <c r="I19" s="269" t="s">
        <v>1075</v>
      </c>
      <c r="J19" s="269" t="s">
        <v>1052</v>
      </c>
      <c r="K19" s="269" t="s">
        <v>1053</v>
      </c>
      <c r="L19" s="269" t="s">
        <v>1067</v>
      </c>
      <c r="M19" s="268">
        <v>0.81640000000000001</v>
      </c>
      <c r="N19" s="217">
        <v>1</v>
      </c>
      <c r="O19" s="540"/>
      <c r="P19" s="217"/>
      <c r="Q19" s="56"/>
      <c r="R19" s="135"/>
      <c r="S19" s="58"/>
      <c r="T19" s="59"/>
      <c r="U19" s="136"/>
      <c r="V19" s="61"/>
      <c r="W19" s="496"/>
      <c r="X19" s="63"/>
      <c r="Y19" s="64"/>
      <c r="Z19" s="65"/>
      <c r="AA19" s="534"/>
      <c r="AB19" s="536"/>
      <c r="AC19" s="304"/>
      <c r="AD19" s="220">
        <f t="shared" si="1"/>
        <v>0</v>
      </c>
      <c r="AE19" s="221">
        <f t="shared" si="21"/>
        <v>0</v>
      </c>
      <c r="AF19" s="212"/>
      <c r="AG19" s="212"/>
      <c r="AH19" s="213"/>
      <c r="AI19" s="159"/>
      <c r="AJ19" s="488"/>
      <c r="AK19" s="488"/>
      <c r="AL19" s="495"/>
      <c r="AM19" s="489"/>
      <c r="AN19" s="212">
        <v>154</v>
      </c>
      <c r="AO19" s="213"/>
      <c r="AP19" s="213"/>
      <c r="AQ19" s="601"/>
      <c r="AR19" s="212">
        <v>124</v>
      </c>
      <c r="AS19" s="212"/>
      <c r="AT19" s="489"/>
      <c r="AU19" s="490"/>
      <c r="AV19" s="490">
        <f t="shared" si="2"/>
        <v>124</v>
      </c>
      <c r="AW19" s="490">
        <f t="shared" si="3"/>
        <v>124</v>
      </c>
      <c r="AX19" s="71"/>
      <c r="AY19" s="72"/>
      <c r="AZ19" s="512"/>
      <c r="BA19" s="535"/>
      <c r="BB19" s="286"/>
      <c r="BC19" s="245">
        <f t="shared" si="4"/>
        <v>0</v>
      </c>
      <c r="BD19" s="217">
        <f t="shared" si="5"/>
        <v>0</v>
      </c>
      <c r="BE19" s="491">
        <f t="shared" si="6"/>
        <v>124</v>
      </c>
      <c r="BF19" s="395"/>
      <c r="BG19" s="217">
        <f t="shared" si="17"/>
        <v>0</v>
      </c>
      <c r="BH19" s="491">
        <f t="shared" si="7"/>
        <v>136.4</v>
      </c>
      <c r="BI19" s="395"/>
      <c r="BJ19" s="217">
        <f t="shared" si="8"/>
        <v>0</v>
      </c>
      <c r="BK19" s="491">
        <f t="shared" si="9"/>
        <v>142.6</v>
      </c>
      <c r="BL19" s="395"/>
      <c r="BM19" s="217">
        <f t="shared" si="10"/>
        <v>0</v>
      </c>
      <c r="BN19" s="491">
        <f t="shared" si="11"/>
        <v>148.79999999999998</v>
      </c>
      <c r="BO19" s="392">
        <f t="shared" si="12"/>
        <v>0</v>
      </c>
      <c r="BP19" s="217">
        <f t="shared" si="13"/>
        <v>0</v>
      </c>
      <c r="BQ19" s="217">
        <f t="shared" si="14"/>
        <v>0</v>
      </c>
      <c r="BR19" s="222">
        <v>2548</v>
      </c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</row>
    <row r="20" spans="1:283" ht="13.5" customHeight="1" x14ac:dyDescent="0.15">
      <c r="A20" s="276"/>
      <c r="B20" s="258"/>
      <c r="C20" s="258"/>
      <c r="D20" s="258"/>
      <c r="E20" s="258"/>
      <c r="F20" s="259"/>
      <c r="G20" s="259"/>
      <c r="H20" s="259"/>
      <c r="I20" s="259"/>
      <c r="J20" s="259"/>
      <c r="K20" s="259"/>
      <c r="L20" s="259"/>
      <c r="M20" s="259"/>
      <c r="N20" s="260"/>
      <c r="O20" s="260"/>
      <c r="P20" s="260"/>
      <c r="Q20" s="261"/>
      <c r="R20" s="261"/>
      <c r="S20" s="261"/>
      <c r="T20" s="261"/>
      <c r="U20" s="262"/>
      <c r="V20" s="261"/>
      <c r="W20" s="261"/>
      <c r="X20" s="263"/>
      <c r="Y20" s="261"/>
      <c r="Z20" s="263"/>
      <c r="AA20" s="263"/>
      <c r="AB20" s="266"/>
      <c r="AC20" s="266"/>
      <c r="AD20" s="264"/>
      <c r="AE20" s="264"/>
      <c r="AF20" s="264"/>
      <c r="AG20" s="264"/>
      <c r="AH20" s="264"/>
      <c r="AI20" s="264"/>
      <c r="AJ20" s="264"/>
      <c r="AK20" s="264"/>
      <c r="AL20" s="264"/>
      <c r="AM20" s="264"/>
      <c r="AN20" s="264"/>
      <c r="AO20" s="264"/>
      <c r="AP20" s="264"/>
      <c r="AQ20" s="264"/>
      <c r="AR20" s="264"/>
      <c r="AS20" s="265"/>
      <c r="AT20" s="265"/>
      <c r="AU20" s="265"/>
      <c r="AV20" s="265"/>
      <c r="AW20" s="265"/>
      <c r="AX20" s="266"/>
      <c r="AY20" s="266"/>
      <c r="AZ20" s="266"/>
      <c r="BA20" s="267"/>
      <c r="BB20" s="266"/>
      <c r="BC20" s="277"/>
      <c r="BD20" s="277"/>
      <c r="BE20" s="278"/>
      <c r="BF20" s="266"/>
      <c r="BG20" s="277"/>
      <c r="BH20" s="278"/>
      <c r="BI20" s="503"/>
      <c r="BJ20" s="277"/>
      <c r="BK20" s="278"/>
      <c r="BL20" s="503"/>
      <c r="BM20" s="277"/>
      <c r="BN20" s="278"/>
      <c r="BO20" s="278"/>
      <c r="BP20" s="260"/>
      <c r="BQ20" s="260"/>
      <c r="BR20" s="600"/>
      <c r="JS20" s="3"/>
      <c r="JT20" s="3"/>
      <c r="JU20" s="3"/>
      <c r="JV20" s="3"/>
      <c r="JW20" s="3"/>
    </row>
    <row r="21" spans="1:283" ht="13.5" customHeight="1" x14ac:dyDescent="0.15">
      <c r="JS21" s="3"/>
      <c r="JT21" s="3"/>
      <c r="JU21" s="3"/>
      <c r="JV21" s="3"/>
      <c r="JW21" s="3"/>
    </row>
    <row r="22" spans="1:283" ht="13.5" customHeight="1" x14ac:dyDescent="0.15">
      <c r="JS22" s="3"/>
      <c r="JT22" s="3"/>
      <c r="JU22" s="3"/>
      <c r="JV22" s="3"/>
      <c r="JW22" s="3"/>
    </row>
    <row r="23" spans="1:283" ht="13.5" customHeight="1" x14ac:dyDescent="0.15">
      <c r="JS23" s="3"/>
      <c r="JT23" s="3"/>
      <c r="JU23" s="3"/>
      <c r="JV23" s="3"/>
      <c r="JW23" s="3"/>
    </row>
    <row r="24" spans="1:283" ht="13.5" customHeight="1" x14ac:dyDescent="0.15">
      <c r="JS24" s="3"/>
      <c r="JT24" s="3"/>
      <c r="JU24" s="3"/>
      <c r="JV24" s="3"/>
      <c r="JW24" s="3"/>
    </row>
    <row r="25" spans="1:283" ht="13.5" customHeight="1" x14ac:dyDescent="0.15">
      <c r="JS25" s="3"/>
      <c r="JT25" s="3"/>
      <c r="JU25" s="3"/>
      <c r="JV25" s="3"/>
      <c r="JW25" s="3"/>
    </row>
    <row r="26" spans="1:283" ht="13.5" customHeight="1" x14ac:dyDescent="0.15">
      <c r="JS26" s="3"/>
      <c r="JT26" s="3"/>
      <c r="JU26" s="3"/>
      <c r="JV26" s="3"/>
      <c r="JW26" s="3"/>
    </row>
    <row r="27" spans="1:283" ht="13.5" customHeight="1" x14ac:dyDescent="0.15">
      <c r="JS27" s="3"/>
      <c r="JT27" s="3"/>
      <c r="JU27" s="3"/>
      <c r="JV27" s="3"/>
      <c r="JW27" s="3"/>
    </row>
    <row r="28" spans="1:283" ht="13.5" customHeight="1" x14ac:dyDescent="0.15">
      <c r="JS28" s="3"/>
      <c r="JT28" s="3"/>
      <c r="JU28" s="3"/>
      <c r="JV28" s="3"/>
      <c r="JW28" s="3"/>
    </row>
    <row r="29" spans="1:283" ht="13.5" customHeight="1" x14ac:dyDescent="0.15">
      <c r="JS29" s="3"/>
      <c r="JT29" s="3"/>
      <c r="JU29" s="3"/>
      <c r="JV29" s="3"/>
      <c r="JW29" s="3"/>
    </row>
    <row r="30" spans="1:283" ht="13.5" customHeight="1" x14ac:dyDescent="0.15">
      <c r="JS30" s="3"/>
      <c r="JT30" s="3"/>
      <c r="JU30" s="3"/>
      <c r="JV30" s="3"/>
      <c r="JW30" s="3"/>
    </row>
    <row r="31" spans="1:283" ht="13.5" customHeight="1" x14ac:dyDescent="0.15">
      <c r="JS31" s="3"/>
      <c r="JT31" s="3"/>
      <c r="JU31" s="3"/>
      <c r="JV31" s="3"/>
      <c r="JW31" s="3"/>
    </row>
    <row r="32" spans="1:283" ht="13.5" customHeight="1" x14ac:dyDescent="0.15">
      <c r="JS32" s="3"/>
      <c r="JT32" s="3"/>
      <c r="JU32" s="3"/>
      <c r="JV32" s="3"/>
      <c r="JW32" s="3"/>
    </row>
    <row r="33" spans="279:283" ht="13.5" customHeight="1" x14ac:dyDescent="0.15">
      <c r="JS33" s="3"/>
      <c r="JT33" s="3"/>
      <c r="JU33" s="3"/>
      <c r="JV33" s="3"/>
      <c r="JW33" s="3"/>
    </row>
    <row r="34" spans="279:283" ht="13.5" customHeight="1" x14ac:dyDescent="0.15">
      <c r="JS34" s="3"/>
      <c r="JT34" s="3"/>
      <c r="JU34" s="3"/>
      <c r="JV34" s="3"/>
      <c r="JW34" s="3"/>
    </row>
    <row r="35" spans="279:283" ht="13.5" customHeight="1" x14ac:dyDescent="0.15">
      <c r="JS35" s="3"/>
      <c r="JT35" s="3"/>
      <c r="JU35" s="3"/>
      <c r="JV35" s="3"/>
      <c r="JW35" s="3"/>
    </row>
    <row r="36" spans="279:283" ht="13.5" customHeight="1" x14ac:dyDescent="0.15">
      <c r="JS36" s="3"/>
      <c r="JT36" s="3"/>
      <c r="JU36" s="3"/>
      <c r="JV36" s="3"/>
      <c r="JW36" s="3"/>
    </row>
    <row r="37" spans="279:283" ht="13.5" customHeight="1" x14ac:dyDescent="0.15">
      <c r="JS37" s="3"/>
      <c r="JT37" s="3"/>
      <c r="JU37" s="3"/>
      <c r="JV37" s="3"/>
      <c r="JW37" s="3"/>
    </row>
    <row r="38" spans="279:283" ht="13.5" customHeight="1" x14ac:dyDescent="0.15">
      <c r="JS38" s="3"/>
      <c r="JT38" s="3"/>
      <c r="JU38" s="3"/>
      <c r="JV38" s="3"/>
      <c r="JW38" s="3"/>
    </row>
    <row r="39" spans="279:283" ht="13.5" customHeight="1" x14ac:dyDescent="0.15">
      <c r="JS39" s="3"/>
      <c r="JT39" s="3"/>
      <c r="JU39" s="3"/>
      <c r="JV39" s="3"/>
      <c r="JW39" s="3"/>
    </row>
    <row r="40" spans="279:283" ht="13.5" customHeight="1" x14ac:dyDescent="0.15">
      <c r="JS40" s="3"/>
      <c r="JT40" s="3"/>
      <c r="JU40" s="3"/>
      <c r="JV40" s="3"/>
      <c r="JW40" s="3"/>
    </row>
    <row r="41" spans="279:283" ht="13.5" customHeight="1" x14ac:dyDescent="0.15">
      <c r="JS41" s="3"/>
      <c r="JT41" s="3"/>
      <c r="JU41" s="3"/>
      <c r="JV41" s="3"/>
      <c r="JW41" s="3"/>
    </row>
    <row r="42" spans="279:283" ht="13.5" customHeight="1" x14ac:dyDescent="0.15">
      <c r="JS42" s="3"/>
      <c r="JT42" s="3"/>
      <c r="JU42" s="3"/>
      <c r="JV42" s="3"/>
      <c r="JW42" s="3"/>
    </row>
    <row r="43" spans="279:283" ht="13.5" customHeight="1" x14ac:dyDescent="0.15">
      <c r="JS43" s="3"/>
      <c r="JT43" s="3"/>
      <c r="JU43" s="3"/>
      <c r="JV43" s="3"/>
      <c r="JW43" s="3"/>
    </row>
    <row r="44" spans="279:283" ht="13.5" customHeight="1" x14ac:dyDescent="0.15">
      <c r="JS44" s="3"/>
      <c r="JT44" s="3"/>
      <c r="JU44" s="3"/>
      <c r="JV44" s="3"/>
      <c r="JW44" s="3"/>
    </row>
    <row r="45" spans="279:283" ht="13.5" customHeight="1" x14ac:dyDescent="0.15">
      <c r="JS45" s="3"/>
      <c r="JT45" s="3"/>
      <c r="JU45" s="3"/>
      <c r="JV45" s="3"/>
      <c r="JW45" s="3"/>
    </row>
    <row r="46" spans="279:283" ht="13.5" customHeight="1" x14ac:dyDescent="0.15">
      <c r="JS46" s="3"/>
      <c r="JT46" s="3"/>
      <c r="JU46" s="3"/>
      <c r="JV46" s="3"/>
      <c r="JW46" s="3"/>
    </row>
    <row r="47" spans="279:283" ht="13.5" customHeight="1" x14ac:dyDescent="0.15">
      <c r="JS47" s="3"/>
      <c r="JT47" s="3"/>
      <c r="JU47" s="3"/>
      <c r="JV47" s="3"/>
      <c r="JW47" s="3"/>
    </row>
    <row r="48" spans="279:283" ht="13.5" customHeight="1" x14ac:dyDescent="0.15">
      <c r="JS48" s="3"/>
      <c r="JT48" s="3"/>
      <c r="JU48" s="3"/>
      <c r="JV48" s="3"/>
      <c r="JW48" s="3"/>
    </row>
    <row r="49" spans="279:283" ht="13.5" customHeight="1" x14ac:dyDescent="0.15">
      <c r="JS49" s="3"/>
      <c r="JT49" s="3"/>
      <c r="JU49" s="3"/>
      <c r="JV49" s="3"/>
      <c r="JW49" s="3"/>
    </row>
    <row r="50" spans="279:283" ht="13.5" customHeight="1" x14ac:dyDescent="0.15">
      <c r="JS50" s="3"/>
      <c r="JT50" s="3"/>
      <c r="JU50" s="3"/>
      <c r="JV50" s="3"/>
      <c r="JW50" s="3"/>
    </row>
    <row r="51" spans="279:283" ht="13.5" customHeight="1" x14ac:dyDescent="0.15">
      <c r="JS51" s="3"/>
      <c r="JT51" s="3"/>
      <c r="JU51" s="3"/>
      <c r="JV51" s="3"/>
      <c r="JW51" s="3"/>
    </row>
    <row r="52" spans="279:283" ht="13.5" customHeight="1" x14ac:dyDescent="0.15">
      <c r="JS52" s="3"/>
      <c r="JT52" s="3"/>
      <c r="JU52" s="3"/>
      <c r="JV52" s="3"/>
      <c r="JW52" s="3"/>
    </row>
    <row r="53" spans="279:283" ht="13.5" customHeight="1" x14ac:dyDescent="0.15">
      <c r="JS53" s="3"/>
      <c r="JT53" s="3"/>
      <c r="JU53" s="3"/>
      <c r="JV53" s="3"/>
      <c r="JW53" s="3"/>
    </row>
    <row r="54" spans="279:283" ht="13.5" customHeight="1" x14ac:dyDescent="0.15">
      <c r="JS54" s="3"/>
      <c r="JT54" s="3"/>
      <c r="JU54" s="3"/>
      <c r="JV54" s="3"/>
      <c r="JW54" s="3"/>
    </row>
    <row r="55" spans="279:283" ht="13.5" customHeight="1" x14ac:dyDescent="0.15">
      <c r="JS55" s="3"/>
      <c r="JT55" s="3"/>
      <c r="JU55" s="3"/>
      <c r="JV55" s="3"/>
      <c r="JW55" s="3"/>
    </row>
    <row r="56" spans="279:283" ht="13.5" customHeight="1" x14ac:dyDescent="0.15">
      <c r="JS56" s="3"/>
      <c r="JT56" s="3"/>
      <c r="JU56" s="3"/>
      <c r="JV56" s="3"/>
      <c r="JW56" s="3"/>
    </row>
    <row r="57" spans="279:283" ht="13.5" customHeight="1" x14ac:dyDescent="0.15">
      <c r="JS57" s="3"/>
      <c r="JT57" s="3"/>
      <c r="JU57" s="3"/>
      <c r="JV57" s="3"/>
      <c r="JW57" s="3"/>
    </row>
    <row r="58" spans="279:283" ht="13.5" customHeight="1" x14ac:dyDescent="0.15">
      <c r="JS58" s="3"/>
      <c r="JT58" s="3"/>
      <c r="JU58" s="3"/>
      <c r="JV58" s="3"/>
      <c r="JW58" s="3"/>
    </row>
    <row r="59" spans="279:283" ht="13.5" customHeight="1" x14ac:dyDescent="0.15">
      <c r="JS59" s="3"/>
      <c r="JT59" s="3"/>
      <c r="JU59" s="3"/>
      <c r="JV59" s="3"/>
      <c r="JW59" s="3"/>
    </row>
    <row r="60" spans="279:283" ht="13.5" customHeight="1" x14ac:dyDescent="0.15">
      <c r="JS60" s="3"/>
      <c r="JT60" s="3"/>
      <c r="JU60" s="3"/>
      <c r="JV60" s="3"/>
      <c r="JW60" s="3"/>
    </row>
    <row r="61" spans="279:283" ht="13.5" customHeight="1" x14ac:dyDescent="0.15">
      <c r="JS61" s="3"/>
      <c r="JT61" s="3"/>
      <c r="JU61" s="3"/>
      <c r="JV61" s="3"/>
      <c r="JW61" s="3"/>
    </row>
    <row r="62" spans="279:283" ht="13.5" customHeight="1" x14ac:dyDescent="0.15">
      <c r="JS62" s="3"/>
      <c r="JT62" s="3"/>
      <c r="JU62" s="3"/>
      <c r="JV62" s="3"/>
      <c r="JW62" s="3"/>
    </row>
    <row r="63" spans="279:283" ht="13.5" customHeight="1" x14ac:dyDescent="0.15">
      <c r="JS63" s="3"/>
      <c r="JT63" s="3"/>
      <c r="JU63" s="3"/>
      <c r="JV63" s="3"/>
      <c r="JW63" s="3"/>
    </row>
    <row r="64" spans="279:283" ht="13.5" customHeight="1" x14ac:dyDescent="0.15">
      <c r="JS64" s="3"/>
      <c r="JT64" s="3"/>
      <c r="JU64" s="3"/>
      <c r="JV64" s="3"/>
      <c r="JW64" s="3"/>
    </row>
    <row r="65" spans="279:283" ht="13.5" customHeight="1" x14ac:dyDescent="0.15">
      <c r="JS65" s="3"/>
      <c r="JT65" s="3"/>
      <c r="JU65" s="3"/>
      <c r="JV65" s="3"/>
      <c r="JW65" s="3"/>
    </row>
    <row r="66" spans="279:283" ht="13.5" customHeight="1" x14ac:dyDescent="0.15">
      <c r="JS66" s="3"/>
      <c r="JT66" s="3"/>
      <c r="JU66" s="3"/>
      <c r="JV66" s="3"/>
      <c r="JW66" s="3"/>
    </row>
    <row r="67" spans="279:283" ht="13.5" customHeight="1" x14ac:dyDescent="0.15">
      <c r="JS67" s="3"/>
      <c r="JT67" s="3"/>
      <c r="JU67" s="3"/>
      <c r="JV67" s="3"/>
      <c r="JW67" s="3"/>
    </row>
    <row r="68" spans="279:283" ht="13.5" customHeight="1" x14ac:dyDescent="0.15">
      <c r="JS68" s="3"/>
      <c r="JT68" s="3"/>
      <c r="JU68" s="3"/>
      <c r="JV68" s="3"/>
      <c r="JW68" s="3"/>
    </row>
    <row r="69" spans="279:283" ht="13.5" customHeight="1" x14ac:dyDescent="0.15">
      <c r="JS69" s="3"/>
      <c r="JT69" s="3"/>
      <c r="JU69" s="3"/>
      <c r="JV69" s="3"/>
      <c r="JW69" s="3"/>
    </row>
    <row r="70" spans="279:283" ht="13.5" customHeight="1" x14ac:dyDescent="0.15">
      <c r="JS70" s="3"/>
      <c r="JT70" s="3"/>
      <c r="JU70" s="3"/>
      <c r="JV70" s="3"/>
      <c r="JW70" s="3"/>
    </row>
    <row r="71" spans="279:283" ht="13.5" customHeight="1" x14ac:dyDescent="0.15">
      <c r="JS71" s="3"/>
      <c r="JT71" s="3"/>
      <c r="JU71" s="3"/>
      <c r="JV71" s="3"/>
      <c r="JW71" s="3"/>
    </row>
    <row r="72" spans="279:283" ht="13.5" customHeight="1" x14ac:dyDescent="0.15">
      <c r="JS72" s="3"/>
      <c r="JT72" s="3"/>
      <c r="JU72" s="3"/>
      <c r="JV72" s="3"/>
      <c r="JW72" s="3"/>
    </row>
    <row r="73" spans="279:283" ht="13.5" customHeight="1" x14ac:dyDescent="0.15">
      <c r="JS73" s="3"/>
      <c r="JT73" s="3"/>
      <c r="JU73" s="3"/>
      <c r="JV73" s="3"/>
      <c r="JW73" s="3"/>
    </row>
    <row r="74" spans="279:283" ht="13.5" customHeight="1" x14ac:dyDescent="0.15">
      <c r="JS74" s="3"/>
      <c r="JT74" s="3"/>
      <c r="JU74" s="3"/>
      <c r="JV74" s="3"/>
      <c r="JW74" s="3"/>
    </row>
    <row r="75" spans="279:283" ht="13.5" customHeight="1" x14ac:dyDescent="0.15">
      <c r="JS75" s="3"/>
      <c r="JT75" s="3"/>
      <c r="JU75" s="3"/>
      <c r="JV75" s="3"/>
      <c r="JW75" s="3"/>
    </row>
    <row r="76" spans="279:283" ht="13.5" customHeight="1" x14ac:dyDescent="0.15">
      <c r="JS76" s="3"/>
      <c r="JT76" s="3"/>
      <c r="JU76" s="3"/>
      <c r="JV76" s="3"/>
      <c r="JW76" s="3"/>
    </row>
    <row r="77" spans="279:283" ht="13.5" customHeight="1" x14ac:dyDescent="0.15">
      <c r="JS77" s="3"/>
      <c r="JT77" s="3"/>
      <c r="JU77" s="3"/>
      <c r="JV77" s="3"/>
      <c r="JW77" s="3"/>
    </row>
    <row r="78" spans="279:283" ht="13.5" customHeight="1" x14ac:dyDescent="0.15">
      <c r="JS78" s="3"/>
      <c r="JT78" s="3"/>
      <c r="JU78" s="3"/>
      <c r="JV78" s="3"/>
      <c r="JW78" s="3"/>
    </row>
    <row r="79" spans="279:283" ht="13.5" customHeight="1" x14ac:dyDescent="0.15">
      <c r="JS79" s="3"/>
      <c r="JT79" s="3"/>
      <c r="JU79" s="3"/>
      <c r="JV79" s="3"/>
      <c r="JW79" s="3"/>
    </row>
    <row r="80" spans="279:283" ht="13.5" customHeight="1" x14ac:dyDescent="0.15">
      <c r="JS80" s="3"/>
      <c r="JT80" s="3"/>
      <c r="JU80" s="3"/>
      <c r="JV80" s="3"/>
      <c r="JW80" s="3"/>
    </row>
    <row r="81" spans="279:283" ht="13.5" customHeight="1" x14ac:dyDescent="0.15">
      <c r="JS81" s="3"/>
      <c r="JT81" s="3"/>
      <c r="JU81" s="3"/>
      <c r="JV81" s="3"/>
      <c r="JW81" s="3"/>
    </row>
    <row r="82" spans="279:283" ht="13.5" customHeight="1" x14ac:dyDescent="0.15">
      <c r="JS82" s="3"/>
      <c r="JT82" s="3"/>
      <c r="JU82" s="3"/>
      <c r="JV82" s="3"/>
      <c r="JW82" s="3"/>
    </row>
    <row r="83" spans="279:283" ht="13.5" customHeight="1" x14ac:dyDescent="0.15">
      <c r="JS83" s="3"/>
      <c r="JT83" s="3"/>
      <c r="JU83" s="3"/>
      <c r="JV83" s="3"/>
      <c r="JW83" s="3"/>
    </row>
    <row r="84" spans="279:283" ht="13.5" customHeight="1" x14ac:dyDescent="0.15">
      <c r="JS84" s="3"/>
      <c r="JT84" s="3"/>
      <c r="JU84" s="3"/>
      <c r="JV84" s="3"/>
      <c r="JW84" s="3"/>
    </row>
    <row r="85" spans="279:283" ht="13.5" customHeight="1" x14ac:dyDescent="0.15">
      <c r="JS85" s="3"/>
      <c r="JT85" s="3"/>
      <c r="JU85" s="3"/>
      <c r="JV85" s="3"/>
      <c r="JW85" s="3"/>
    </row>
    <row r="86" spans="279:283" ht="13.5" customHeight="1" x14ac:dyDescent="0.15">
      <c r="JS86" s="3"/>
      <c r="JT86" s="3"/>
      <c r="JU86" s="3"/>
      <c r="JV86" s="3"/>
      <c r="JW86" s="3"/>
    </row>
    <row r="87" spans="279:283" ht="13.5" customHeight="1" x14ac:dyDescent="0.15">
      <c r="JS87" s="3"/>
      <c r="JT87" s="3"/>
      <c r="JU87" s="3"/>
      <c r="JV87" s="3"/>
      <c r="JW87" s="3"/>
    </row>
    <row r="88" spans="279:283" ht="13.5" customHeight="1" x14ac:dyDescent="0.15">
      <c r="JS88" s="3"/>
      <c r="JT88" s="3"/>
      <c r="JU88" s="3"/>
      <c r="JV88" s="3"/>
      <c r="JW88" s="3"/>
    </row>
    <row r="89" spans="279:283" ht="13.5" customHeight="1" x14ac:dyDescent="0.15">
      <c r="JS89" s="3"/>
      <c r="JT89" s="3"/>
      <c r="JU89" s="3"/>
      <c r="JV89" s="3"/>
      <c r="JW89" s="3"/>
    </row>
    <row r="90" spans="279:283" ht="13.5" customHeight="1" x14ac:dyDescent="0.15">
      <c r="JS90" s="3"/>
      <c r="JT90" s="3"/>
      <c r="JU90" s="3"/>
      <c r="JV90" s="3"/>
      <c r="JW90" s="3"/>
    </row>
    <row r="91" spans="279:283" ht="13.5" customHeight="1" x14ac:dyDescent="0.15">
      <c r="JS91" s="3"/>
      <c r="JT91" s="3"/>
      <c r="JU91" s="3"/>
      <c r="JV91" s="3"/>
      <c r="JW91" s="3"/>
    </row>
    <row r="92" spans="279:283" ht="13.5" customHeight="1" x14ac:dyDescent="0.15">
      <c r="JS92" s="3"/>
      <c r="JT92" s="3"/>
      <c r="JU92" s="3"/>
      <c r="JV92" s="3"/>
      <c r="JW92" s="3"/>
    </row>
    <row r="93" spans="279:283" ht="13.5" customHeight="1" x14ac:dyDescent="0.15">
      <c r="JS93" s="3"/>
      <c r="JT93" s="3"/>
      <c r="JU93" s="3"/>
      <c r="JV93" s="3"/>
      <c r="JW93" s="3"/>
    </row>
    <row r="94" spans="279:283" ht="13.5" customHeight="1" x14ac:dyDescent="0.15">
      <c r="JS94" s="3"/>
      <c r="JT94" s="3"/>
      <c r="JU94" s="3"/>
      <c r="JV94" s="3"/>
      <c r="JW94" s="3"/>
    </row>
    <row r="95" spans="279:283" ht="13.5" customHeight="1" x14ac:dyDescent="0.15">
      <c r="JS95" s="3"/>
      <c r="JT95" s="3"/>
      <c r="JU95" s="3"/>
      <c r="JV95" s="3"/>
      <c r="JW95" s="3"/>
    </row>
    <row r="96" spans="279:283" ht="13.5" customHeight="1" x14ac:dyDescent="0.15">
      <c r="JS96" s="3"/>
      <c r="JT96" s="3"/>
      <c r="JU96" s="3"/>
      <c r="JV96" s="3"/>
      <c r="JW96" s="3"/>
    </row>
    <row r="97" spans="279:283" ht="13.5" customHeight="1" x14ac:dyDescent="0.15">
      <c r="JS97" s="3"/>
      <c r="JT97" s="3"/>
      <c r="JU97" s="3"/>
      <c r="JV97" s="3"/>
      <c r="JW97" s="3"/>
    </row>
    <row r="98" spans="279:283" ht="13.5" customHeight="1" x14ac:dyDescent="0.15">
      <c r="JS98" s="3"/>
      <c r="JT98" s="3"/>
      <c r="JU98" s="3"/>
      <c r="JV98" s="3"/>
      <c r="JW98" s="3"/>
    </row>
    <row r="99" spans="279:283" ht="13.5" customHeight="1" x14ac:dyDescent="0.15">
      <c r="JS99" s="3"/>
      <c r="JT99" s="3"/>
      <c r="JU99" s="3"/>
      <c r="JV99" s="3"/>
      <c r="JW99" s="3"/>
    </row>
    <row r="100" spans="279:283" ht="13.5" customHeight="1" x14ac:dyDescent="0.15">
      <c r="JS100" s="3"/>
      <c r="JT100" s="3"/>
      <c r="JU100" s="3"/>
      <c r="JV100" s="3"/>
      <c r="JW100" s="3"/>
    </row>
    <row r="101" spans="279:283" ht="13.5" customHeight="1" x14ac:dyDescent="0.15">
      <c r="JS101" s="3"/>
      <c r="JT101" s="3"/>
      <c r="JU101" s="3"/>
      <c r="JV101" s="3"/>
      <c r="JW101" s="3"/>
    </row>
    <row r="102" spans="279:283" ht="13.5" customHeight="1" x14ac:dyDescent="0.15">
      <c r="JS102" s="3"/>
      <c r="JT102" s="3"/>
      <c r="JU102" s="3"/>
      <c r="JV102" s="3"/>
      <c r="JW102" s="3"/>
    </row>
    <row r="103" spans="279:283" ht="13.5" customHeight="1" x14ac:dyDescent="0.15">
      <c r="JS103" s="3"/>
      <c r="JT103" s="3"/>
      <c r="JU103" s="3"/>
      <c r="JV103" s="3"/>
      <c r="JW103" s="3"/>
    </row>
    <row r="104" spans="279:283" ht="13.5" customHeight="1" x14ac:dyDescent="0.15">
      <c r="JS104" s="3"/>
      <c r="JT104" s="3"/>
      <c r="JU104" s="3"/>
      <c r="JV104" s="3"/>
      <c r="JW104" s="3"/>
    </row>
    <row r="105" spans="279:283" ht="13.5" customHeight="1" x14ac:dyDescent="0.15">
      <c r="JS105" s="3"/>
      <c r="JT105" s="3"/>
      <c r="JU105" s="3"/>
      <c r="JV105" s="3"/>
      <c r="JW105" s="3"/>
    </row>
    <row r="106" spans="279:283" ht="13.5" customHeight="1" x14ac:dyDescent="0.15">
      <c r="JS106" s="3"/>
      <c r="JT106" s="3"/>
      <c r="JU106" s="3"/>
      <c r="JV106" s="3"/>
      <c r="JW106" s="3"/>
    </row>
    <row r="107" spans="279:283" ht="13.5" customHeight="1" x14ac:dyDescent="0.15">
      <c r="JS107" s="3"/>
      <c r="JT107" s="3"/>
      <c r="JU107" s="3"/>
      <c r="JV107" s="3"/>
      <c r="JW107" s="3"/>
    </row>
    <row r="108" spans="279:283" ht="13.5" customHeight="1" x14ac:dyDescent="0.15">
      <c r="JS108" s="3"/>
      <c r="JT108" s="3"/>
      <c r="JU108" s="3"/>
      <c r="JV108" s="3"/>
      <c r="JW108" s="3"/>
    </row>
    <row r="109" spans="279:283" ht="13.5" customHeight="1" x14ac:dyDescent="0.15">
      <c r="JS109" s="3"/>
      <c r="JT109" s="3"/>
      <c r="JU109" s="3"/>
      <c r="JV109" s="3"/>
      <c r="JW109" s="3"/>
    </row>
    <row r="110" spans="279:283" ht="13.5" customHeight="1" x14ac:dyDescent="0.15">
      <c r="JS110" s="3"/>
      <c r="JT110" s="3"/>
      <c r="JU110" s="3"/>
      <c r="JV110" s="3"/>
      <c r="JW110" s="3"/>
    </row>
    <row r="111" spans="279:283" ht="13.5" customHeight="1" x14ac:dyDescent="0.15">
      <c r="JS111" s="3"/>
      <c r="JT111" s="3"/>
      <c r="JU111" s="3"/>
      <c r="JV111" s="3"/>
      <c r="JW111" s="3"/>
    </row>
    <row r="112" spans="279:283" ht="13.5" customHeight="1" x14ac:dyDescent="0.15">
      <c r="JS112" s="3"/>
      <c r="JT112" s="3"/>
      <c r="JU112" s="3"/>
      <c r="JV112" s="3"/>
      <c r="JW112" s="3"/>
    </row>
    <row r="113" spans="279:283" ht="13.5" customHeight="1" x14ac:dyDescent="0.15">
      <c r="JS113" s="3"/>
      <c r="JT113" s="3"/>
      <c r="JU113" s="3"/>
      <c r="JV113" s="3"/>
      <c r="JW113" s="3"/>
    </row>
    <row r="114" spans="279:283" ht="13.5" customHeight="1" x14ac:dyDescent="0.15">
      <c r="JS114" s="3"/>
      <c r="JT114" s="3"/>
      <c r="JU114" s="3"/>
      <c r="JV114" s="3"/>
      <c r="JW114" s="3"/>
    </row>
    <row r="115" spans="279:283" ht="13.5" customHeight="1" x14ac:dyDescent="0.15">
      <c r="JS115" s="3"/>
      <c r="JT115" s="3"/>
      <c r="JU115" s="3"/>
      <c r="JV115" s="3"/>
      <c r="JW115" s="3"/>
    </row>
    <row r="116" spans="279:283" ht="13.5" customHeight="1" x14ac:dyDescent="0.15">
      <c r="JS116" s="3"/>
      <c r="JT116" s="3"/>
      <c r="JU116" s="3"/>
      <c r="JV116" s="3"/>
      <c r="JW116" s="3"/>
    </row>
    <row r="117" spans="279:283" ht="13.5" customHeight="1" x14ac:dyDescent="0.15">
      <c r="JS117" s="3"/>
      <c r="JT117" s="3"/>
      <c r="JU117" s="3"/>
      <c r="JV117" s="3"/>
      <c r="JW117" s="3"/>
    </row>
    <row r="118" spans="279:283" ht="13.5" customHeight="1" x14ac:dyDescent="0.15">
      <c r="JS118" s="3"/>
      <c r="JT118" s="3"/>
      <c r="JU118" s="3"/>
      <c r="JV118" s="3"/>
      <c r="JW118" s="3"/>
    </row>
    <row r="119" spans="279:283" ht="13.5" customHeight="1" x14ac:dyDescent="0.15">
      <c r="JS119" s="3"/>
      <c r="JT119" s="3"/>
      <c r="JU119" s="3"/>
      <c r="JV119" s="3"/>
      <c r="JW119" s="3"/>
    </row>
    <row r="120" spans="279:283" ht="13.5" customHeight="1" x14ac:dyDescent="0.15">
      <c r="JS120" s="3"/>
      <c r="JT120" s="3"/>
      <c r="JU120" s="3"/>
      <c r="JV120" s="3"/>
      <c r="JW120" s="3"/>
    </row>
    <row r="121" spans="279:283" ht="13.5" customHeight="1" x14ac:dyDescent="0.15">
      <c r="JS121" s="3"/>
      <c r="JT121" s="3"/>
      <c r="JU121" s="3"/>
      <c r="JV121" s="3"/>
      <c r="JW121" s="3"/>
    </row>
    <row r="122" spans="279:283" ht="13.5" customHeight="1" x14ac:dyDescent="0.15">
      <c r="JS122" s="3"/>
      <c r="JT122" s="3"/>
      <c r="JU122" s="3"/>
      <c r="JV122" s="3"/>
      <c r="JW122" s="3"/>
    </row>
    <row r="123" spans="279:283" ht="13.5" customHeight="1" x14ac:dyDescent="0.15">
      <c r="JS123" s="3"/>
      <c r="JT123" s="3"/>
      <c r="JU123" s="3"/>
      <c r="JV123" s="3"/>
      <c r="JW123" s="3"/>
    </row>
    <row r="124" spans="279:283" ht="13.5" customHeight="1" x14ac:dyDescent="0.15">
      <c r="JS124" s="3"/>
      <c r="JT124" s="3"/>
      <c r="JU124" s="3"/>
      <c r="JV124" s="3"/>
      <c r="JW124" s="3"/>
    </row>
    <row r="125" spans="279:283" ht="13.5" customHeight="1" x14ac:dyDescent="0.15">
      <c r="JS125" s="3"/>
      <c r="JT125" s="3"/>
      <c r="JU125" s="3"/>
      <c r="JV125" s="3"/>
      <c r="JW125" s="3"/>
    </row>
    <row r="126" spans="279:283" ht="13.5" customHeight="1" x14ac:dyDescent="0.15">
      <c r="JS126" s="3"/>
      <c r="JT126" s="3"/>
      <c r="JU126" s="3"/>
      <c r="JV126" s="3"/>
      <c r="JW126" s="3"/>
    </row>
    <row r="127" spans="279:283" ht="13.5" customHeight="1" x14ac:dyDescent="0.15">
      <c r="JS127" s="3"/>
      <c r="JT127" s="3"/>
      <c r="JU127" s="3"/>
      <c r="JV127" s="3"/>
      <c r="JW127" s="3"/>
    </row>
    <row r="128" spans="279:283" ht="13.5" customHeight="1" x14ac:dyDescent="0.15">
      <c r="JS128" s="3"/>
      <c r="JT128" s="3"/>
      <c r="JU128" s="3"/>
      <c r="JV128" s="3"/>
      <c r="JW128" s="3"/>
    </row>
    <row r="129" spans="279:283" ht="13.5" customHeight="1" x14ac:dyDescent="0.15">
      <c r="JS129" s="3"/>
      <c r="JT129" s="3"/>
      <c r="JU129" s="3"/>
      <c r="JV129" s="3"/>
      <c r="JW129" s="3"/>
    </row>
    <row r="130" spans="279:283" ht="13.5" customHeight="1" x14ac:dyDescent="0.15">
      <c r="JS130" s="3"/>
      <c r="JT130" s="3"/>
      <c r="JU130" s="3"/>
      <c r="JV130" s="3"/>
      <c r="JW130" s="3"/>
    </row>
    <row r="131" spans="279:283" ht="13.5" customHeight="1" x14ac:dyDescent="0.15">
      <c r="JS131" s="3"/>
      <c r="JT131" s="3"/>
      <c r="JU131" s="3"/>
      <c r="JV131" s="3"/>
      <c r="JW131" s="3"/>
    </row>
    <row r="132" spans="279:283" ht="13.5" customHeight="1" x14ac:dyDescent="0.15">
      <c r="JS132" s="3"/>
      <c r="JT132" s="3"/>
      <c r="JU132" s="3"/>
      <c r="JV132" s="3"/>
      <c r="JW132" s="3"/>
    </row>
    <row r="133" spans="279:283" ht="13.5" customHeight="1" x14ac:dyDescent="0.15">
      <c r="JS133" s="3"/>
      <c r="JT133" s="3"/>
      <c r="JU133" s="3"/>
      <c r="JV133" s="3"/>
      <c r="JW133" s="3"/>
    </row>
    <row r="134" spans="279:283" ht="13.5" customHeight="1" x14ac:dyDescent="0.15">
      <c r="JS134" s="3"/>
      <c r="JT134" s="3"/>
      <c r="JU134" s="3"/>
      <c r="JV134" s="3"/>
      <c r="JW134" s="3"/>
    </row>
    <row r="135" spans="279:283" ht="13.5" customHeight="1" x14ac:dyDescent="0.15">
      <c r="JS135" s="3"/>
      <c r="JT135" s="3"/>
      <c r="JU135" s="3"/>
      <c r="JV135" s="3"/>
      <c r="JW135" s="3"/>
    </row>
    <row r="136" spans="279:283" ht="13.5" customHeight="1" x14ac:dyDescent="0.15">
      <c r="JS136" s="3"/>
      <c r="JT136" s="3"/>
      <c r="JU136" s="3"/>
      <c r="JV136" s="3"/>
      <c r="JW136" s="3"/>
    </row>
    <row r="137" spans="279:283" ht="13.5" customHeight="1" x14ac:dyDescent="0.15">
      <c r="JS137" s="3"/>
      <c r="JT137" s="3"/>
      <c r="JU137" s="3"/>
      <c r="JV137" s="3"/>
      <c r="JW137" s="3"/>
    </row>
    <row r="138" spans="279:283" ht="13.5" customHeight="1" x14ac:dyDescent="0.15">
      <c r="JS138" s="3"/>
      <c r="JT138" s="3"/>
      <c r="JU138" s="3"/>
      <c r="JV138" s="3"/>
      <c r="JW138" s="3"/>
    </row>
    <row r="139" spans="279:283" ht="13.5" customHeight="1" x14ac:dyDescent="0.15">
      <c r="JS139" s="3"/>
      <c r="JT139" s="3"/>
      <c r="JU139" s="3"/>
      <c r="JV139" s="3"/>
      <c r="JW139" s="3"/>
    </row>
    <row r="140" spans="279:283" ht="13.5" customHeight="1" x14ac:dyDescent="0.15">
      <c r="JS140" s="3"/>
      <c r="JT140" s="3"/>
      <c r="JU140" s="3"/>
      <c r="JV140" s="3"/>
      <c r="JW140" s="3"/>
    </row>
    <row r="141" spans="279:283" ht="13.5" customHeight="1" x14ac:dyDescent="0.15">
      <c r="JS141" s="3"/>
      <c r="JT141" s="3"/>
      <c r="JU141" s="3"/>
      <c r="JV141" s="3"/>
      <c r="JW141" s="3"/>
    </row>
    <row r="142" spans="279:283" ht="13.5" customHeight="1" x14ac:dyDescent="0.15">
      <c r="JS142" s="3"/>
      <c r="JT142" s="3"/>
      <c r="JU142" s="3"/>
      <c r="JV142" s="3"/>
      <c r="JW142" s="3"/>
    </row>
    <row r="143" spans="279:283" ht="13.5" customHeight="1" x14ac:dyDescent="0.15">
      <c r="JS143" s="3"/>
      <c r="JT143" s="3"/>
      <c r="JU143" s="3"/>
      <c r="JV143" s="3"/>
      <c r="JW143" s="3"/>
    </row>
    <row r="144" spans="279:283" ht="13.5" customHeight="1" x14ac:dyDescent="0.15">
      <c r="JS144" s="3"/>
      <c r="JT144" s="3"/>
      <c r="JU144" s="3"/>
      <c r="JV144" s="3"/>
      <c r="JW144" s="3"/>
    </row>
    <row r="145" spans="279:283" ht="13.5" customHeight="1" x14ac:dyDescent="0.15">
      <c r="JS145" s="3"/>
      <c r="JT145" s="3"/>
      <c r="JU145" s="3"/>
      <c r="JV145" s="3"/>
      <c r="JW145" s="3"/>
    </row>
    <row r="146" spans="279:283" ht="13.5" customHeight="1" x14ac:dyDescent="0.15">
      <c r="JS146" s="3"/>
      <c r="JT146" s="3"/>
      <c r="JU146" s="3"/>
      <c r="JV146" s="3"/>
      <c r="JW146" s="3"/>
    </row>
    <row r="147" spans="279:283" ht="13.5" customHeight="1" x14ac:dyDescent="0.15">
      <c r="JS147" s="3"/>
      <c r="JT147" s="3"/>
      <c r="JU147" s="3"/>
      <c r="JV147" s="3"/>
      <c r="JW147" s="3"/>
    </row>
    <row r="148" spans="279:283" ht="13.5" customHeight="1" x14ac:dyDescent="0.15">
      <c r="JS148" s="3"/>
      <c r="JT148" s="3"/>
      <c r="JU148" s="3"/>
      <c r="JV148" s="3"/>
      <c r="JW148" s="3"/>
    </row>
    <row r="149" spans="279:283" ht="13.5" customHeight="1" x14ac:dyDescent="0.15">
      <c r="JS149" s="3"/>
      <c r="JT149" s="3"/>
      <c r="JU149" s="3"/>
      <c r="JV149" s="3"/>
      <c r="JW149" s="3"/>
    </row>
    <row r="150" spans="279:283" ht="13.5" customHeight="1" x14ac:dyDescent="0.15">
      <c r="JS150" s="3"/>
      <c r="JT150" s="3"/>
      <c r="JU150" s="3"/>
      <c r="JV150" s="3"/>
      <c r="JW150" s="3"/>
    </row>
    <row r="151" spans="279:283" ht="13.5" customHeight="1" x14ac:dyDescent="0.15">
      <c r="JS151" s="3"/>
      <c r="JT151" s="3"/>
      <c r="JU151" s="3"/>
      <c r="JV151" s="3"/>
      <c r="JW151" s="3"/>
    </row>
    <row r="152" spans="279:283" ht="13.5" customHeight="1" x14ac:dyDescent="0.15">
      <c r="JS152" s="3"/>
      <c r="JT152" s="3"/>
      <c r="JU152" s="3"/>
      <c r="JV152" s="3"/>
      <c r="JW152" s="3"/>
    </row>
    <row r="153" spans="279:283" ht="13.5" customHeight="1" x14ac:dyDescent="0.15">
      <c r="JS153" s="3"/>
      <c r="JT153" s="3"/>
      <c r="JU153" s="3"/>
      <c r="JV153" s="3"/>
      <c r="JW153" s="3"/>
    </row>
    <row r="154" spans="279:283" ht="13.5" customHeight="1" x14ac:dyDescent="0.15">
      <c r="JS154" s="3"/>
      <c r="JT154" s="3"/>
      <c r="JU154" s="3"/>
      <c r="JV154" s="3"/>
      <c r="JW154" s="3"/>
    </row>
    <row r="155" spans="279:283" ht="13.5" customHeight="1" x14ac:dyDescent="0.15">
      <c r="JS155" s="3"/>
      <c r="JT155" s="3"/>
      <c r="JU155" s="3"/>
      <c r="JV155" s="3"/>
      <c r="JW155" s="3"/>
    </row>
    <row r="156" spans="279:283" ht="13.5" customHeight="1" x14ac:dyDescent="0.15">
      <c r="JS156" s="3"/>
      <c r="JT156" s="3"/>
      <c r="JU156" s="3"/>
      <c r="JV156" s="3"/>
      <c r="JW156" s="3"/>
    </row>
    <row r="157" spans="279:283" ht="13.5" customHeight="1" x14ac:dyDescent="0.15">
      <c r="JS157" s="3"/>
      <c r="JT157" s="3"/>
      <c r="JU157" s="3"/>
      <c r="JV157" s="3"/>
      <c r="JW157" s="3"/>
    </row>
    <row r="158" spans="279:283" ht="13.5" customHeight="1" x14ac:dyDescent="0.15">
      <c r="JS158" s="3"/>
      <c r="JT158" s="3"/>
      <c r="JU158" s="3"/>
      <c r="JV158" s="3"/>
      <c r="JW158" s="3"/>
    </row>
    <row r="159" spans="279:283" ht="13.5" customHeight="1" x14ac:dyDescent="0.15">
      <c r="JS159" s="3"/>
      <c r="JT159" s="3"/>
      <c r="JU159" s="3"/>
      <c r="JV159" s="3"/>
      <c r="JW159" s="3"/>
    </row>
    <row r="160" spans="279:283" ht="13.5" customHeight="1" x14ac:dyDescent="0.15">
      <c r="JS160" s="3"/>
      <c r="JT160" s="3"/>
      <c r="JU160" s="3"/>
      <c r="JV160" s="3"/>
      <c r="JW160" s="3"/>
    </row>
    <row r="161" spans="279:283" ht="13.5" customHeight="1" x14ac:dyDescent="0.15">
      <c r="JS161" s="3"/>
      <c r="JT161" s="3"/>
      <c r="JU161" s="3"/>
      <c r="JV161" s="3"/>
      <c r="JW161" s="3"/>
    </row>
    <row r="162" spans="279:283" ht="13.5" customHeight="1" x14ac:dyDescent="0.15">
      <c r="JS162" s="3"/>
      <c r="JT162" s="3"/>
      <c r="JU162" s="3"/>
      <c r="JV162" s="3"/>
      <c r="JW162" s="3"/>
    </row>
    <row r="163" spans="279:283" ht="13.5" customHeight="1" x14ac:dyDescent="0.15">
      <c r="JS163" s="3"/>
      <c r="JT163" s="3"/>
      <c r="JU163" s="3"/>
      <c r="JV163" s="3"/>
      <c r="JW163" s="3"/>
    </row>
    <row r="164" spans="279:283" ht="13.5" customHeight="1" x14ac:dyDescent="0.15">
      <c r="JS164" s="3"/>
      <c r="JT164" s="3"/>
      <c r="JU164" s="3"/>
      <c r="JV164" s="3"/>
      <c r="JW164" s="3"/>
    </row>
    <row r="165" spans="279:283" ht="13.5" customHeight="1" x14ac:dyDescent="0.15">
      <c r="JS165" s="3"/>
      <c r="JT165" s="3"/>
      <c r="JU165" s="3"/>
      <c r="JV165" s="3"/>
      <c r="JW165" s="3"/>
    </row>
    <row r="166" spans="279:283" ht="13.5" customHeight="1" x14ac:dyDescent="0.15">
      <c r="JS166" s="3"/>
      <c r="JT166" s="3"/>
      <c r="JU166" s="3"/>
      <c r="JV166" s="3"/>
      <c r="JW166" s="3"/>
    </row>
    <row r="167" spans="279:283" ht="13.5" customHeight="1" x14ac:dyDescent="0.15">
      <c r="JS167" s="3"/>
      <c r="JT167" s="3"/>
      <c r="JU167" s="3"/>
      <c r="JV167" s="3"/>
      <c r="JW167" s="3"/>
    </row>
    <row r="168" spans="279:283" ht="13.5" customHeight="1" x14ac:dyDescent="0.15">
      <c r="JS168" s="3"/>
      <c r="JT168" s="3"/>
      <c r="JU168" s="3"/>
      <c r="JV168" s="3"/>
      <c r="JW168" s="3"/>
    </row>
    <row r="169" spans="279:283" ht="13.5" customHeight="1" x14ac:dyDescent="0.15">
      <c r="JS169" s="3"/>
      <c r="JT169" s="3"/>
      <c r="JU169" s="3"/>
      <c r="JV169" s="3"/>
      <c r="JW169" s="3"/>
    </row>
    <row r="170" spans="279:283" ht="13.5" customHeight="1" x14ac:dyDescent="0.15">
      <c r="JS170" s="3"/>
      <c r="JT170" s="3"/>
      <c r="JU170" s="3"/>
      <c r="JV170" s="3"/>
      <c r="JW170" s="3"/>
    </row>
  </sheetData>
  <sheetProtection algorithmName="SHA-512" hashValue="eW9Pfqdf/qqgpob2B0RAyMhJbJwmde9BPJCkymQduDLzFDT+sbLMbsHnuC77Nx5nJDR9+OKsrRvVgpO9n/8T+g==" saltValue="cihgQpY9V0G164pRbBqOnA==" spinCount="100000" sheet="1" objects="1" scenarios="1" sort="0" autoFilter="0"/>
  <autoFilter ref="A6:BR20" xr:uid="{00000000-0001-0000-0400-000000000000}"/>
  <phoneticPr fontId="25" type="noConversion"/>
  <conditionalFormatting sqref="AM8:AM19">
    <cfRule type="dataBar" priority="329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{207F666C-5760-AE4E-8A73-557DA47A11A9}</x14:id>
        </ext>
      </extLst>
    </cfRule>
  </conditionalFormatting>
  <conditionalFormatting sqref="AT7:AU20">
    <cfRule type="dataBar" priority="3296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{CAAAF8ED-27B9-5644-A2B1-BB63757B556B}</x14:id>
        </ext>
      </extLst>
    </cfRule>
  </conditionalFormatting>
  <dataValidations count="3">
    <dataValidation type="whole" operator="greaterThan" allowBlank="1" showInputMessage="1" showErrorMessage="1" promptTitle="Not available for this material!" prompt="The colour you have selected is not available in this material." sqref="BF8:BF19 BL8:BL19 BI8:BI19" xr:uid="{822301C7-A772-E644-AE94-9152A4AF4EE1}">
      <formula1>0</formula1>
    </dataValidation>
    <dataValidation type="whole" operator="greaterThan" allowBlank="1" showInputMessage="1" showErrorMessage="1" sqref="BL20 BI20 BL7 BI7 AC8:AC19 BB8:BB19 X8:Z19 BM8:BM19 BJ8:BJ19 AX8:AY19 BF7 AX7:BB7 Q7:AC7 BG8:BG19 BF20 Q8:V19 Q20:AC20 AX20:BB20" xr:uid="{3154F0FA-A842-DF4C-A549-805E41ECFFA2}">
      <formula1>0</formula1>
    </dataValidation>
    <dataValidation type="whole" operator="greaterThan" allowBlank="1" showInputMessage="1" showErrorMessage="1" promptTitle="Color not matching!" prompt="The colour you have selected in the polyurethane does not match the colour in polyester, GRP and wood" sqref="AZ8:BA19 W8:W19 AA8:AC19" xr:uid="{0C81B00B-A4DB-F64B-A6AE-7FF7D2800528}">
      <formula1>0</formula1>
    </dataValidation>
  </dataValidation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928B14BA-CAAB-DA47-9D4E-E3B490C9C062}">
            <xm:f>Currency!$H$2="Won"</xm:f>
            <x14:dxf>
              <numFmt numFmtId="182" formatCode="[$₩-412]#,##0.00"/>
            </x14:dxf>
          </x14:cfRule>
          <x14:cfRule type="expression" priority="9" id="{EB9E6FAD-4054-8A43-A74B-BA177492E804}">
            <xm:f>Currency!$H$2="Yuan"</xm:f>
            <x14:dxf>
              <numFmt numFmtId="176" formatCode="[$¥-804]#,##0.00"/>
            </x14:dxf>
          </x14:cfRule>
          <x14:cfRule type="expression" priority="10" id="{8EA7FE04-6E78-E843-B562-6822B309EF35}">
            <xm:f>Currency!$H$2="Yen"</xm:f>
            <x14:dxf>
              <numFmt numFmtId="177" formatCode="[$¥-411]#,##0.00"/>
            </x14:dxf>
          </x14:cfRule>
          <x14:cfRule type="expression" priority="11" id="{E114AC1E-2838-F647-A754-4C1EC8A0525A}">
            <xm:f>Currency!$H$2="Koruna"</xm:f>
            <x14:dxf>
              <numFmt numFmtId="178" formatCode="#,##0.00\ [$Kč-405]"/>
            </x14:dxf>
          </x14:cfRule>
          <x14:cfRule type="expression" priority="12" id="{CDB087D0-6FD3-4C47-8CA8-79B0FC1E173D}">
            <xm:f>Currency!$H$2="Krone"</xm:f>
            <x14:dxf>
              <numFmt numFmtId="184" formatCode="#,##0.00\ [$kr-814]"/>
            </x14:dxf>
          </x14:cfRule>
          <x14:cfRule type="expression" priority="13" id="{55B3DBAD-90F4-7446-8953-C61526FE652B}">
            <xm:f>Currency!$H$2="Franc"</xm:f>
            <x14:dxf>
              <numFmt numFmtId="183" formatCode="#,##0.00\ [$CHF-100C]"/>
            </x14:dxf>
          </x14:cfRule>
          <x14:cfRule type="expression" priority="14" id="{7BBBE5C2-069B-E644-AB93-519DF64A4637}">
            <xm:f>Currency!$H$2="Pound"</xm:f>
            <x14:dxf>
              <numFmt numFmtId="181" formatCode="[$£-809]#,##0.00"/>
            </x14:dxf>
          </x14:cfRule>
          <x14:cfRule type="expression" priority="16" id="{07FDB956-4705-744C-8AA8-B62E1DC85B59}">
            <xm:f>Currency!$H$2="Dollar"</xm:f>
            <x14:dxf>
              <numFmt numFmtId="171" formatCode="[$$-409]#,##0.00"/>
            </x14:dxf>
          </x14:cfRule>
          <xm:sqref>BN5:BO20 AW7:AW20 BE7:BE20 BH7:BH20 BK7:BK20</xm:sqref>
        </x14:conditionalFormatting>
        <x14:conditionalFormatting xmlns:xm="http://schemas.microsoft.com/office/excel/2006/main">
          <x14:cfRule type="dataBar" id="{207F666C-5760-AE4E-8A73-557DA47A11A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AM8:AM19</xm:sqref>
        </x14:conditionalFormatting>
        <x14:conditionalFormatting xmlns:xm="http://schemas.microsoft.com/office/excel/2006/main">
          <x14:cfRule type="dataBar" id="{CAAAF8ED-27B9-5644-A2B1-BB63757B556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AT7:AU20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LC38"/>
  <sheetViews>
    <sheetView showGridLines="0" topLeftCell="C1" zoomScaleNormal="100" workbookViewId="0">
      <selection activeCell="AX6" sqref="AX6"/>
    </sheetView>
  </sheetViews>
  <sheetFormatPr baseColWidth="10" defaultColWidth="8.83203125" defaultRowHeight="13.5" customHeight="1" outlineLevelCol="1" x14ac:dyDescent="0.15"/>
  <cols>
    <col min="1" max="1" width="8.5" style="2" hidden="1" customWidth="1" outlineLevel="1"/>
    <col min="2" max="2" width="19.6640625" style="2" hidden="1" customWidth="1" outlineLevel="1"/>
    <col min="3" max="3" width="40.1640625" style="2" customWidth="1" collapsed="1"/>
    <col min="4" max="5" width="9.1640625" style="2" customWidth="1"/>
    <col min="6" max="9" width="9.1640625" style="2" hidden="1" customWidth="1" outlineLevel="1"/>
    <col min="10" max="10" width="12.5" style="2" hidden="1" customWidth="1" outlineLevel="1"/>
    <col min="11" max="11" width="11.5" style="2" hidden="1" customWidth="1" outlineLevel="1"/>
    <col min="12" max="13" width="9.1640625" style="2" hidden="1" customWidth="1" outlineLevel="1"/>
    <col min="14" max="26" width="3.33203125" style="2" hidden="1" customWidth="1" outlineLevel="1"/>
    <col min="27" max="27" width="3.1640625" style="2" hidden="1" customWidth="1" outlineLevel="1"/>
    <col min="28" max="34" width="3.33203125" style="2" hidden="1" customWidth="1" outlineLevel="1"/>
    <col min="35" max="35" width="10.83203125" style="2" hidden="1" customWidth="1" outlineLevel="1"/>
    <col min="36" max="36" width="15.5" style="2" hidden="1" customWidth="1" outlineLevel="1"/>
    <col min="37" max="38" width="13.5" style="2" hidden="1" customWidth="1" outlineLevel="1"/>
    <col min="39" max="44" width="10.83203125" style="2" hidden="1" customWidth="1" outlineLevel="1"/>
    <col min="45" max="45" width="12" style="2" hidden="1" customWidth="1" outlineLevel="1"/>
    <col min="46" max="48" width="12.6640625" style="2" hidden="1" customWidth="1" outlineLevel="1"/>
    <col min="49" max="49" width="14" style="2" bestFit="1" customWidth="1" collapsed="1"/>
    <col min="50" max="50" width="10.1640625" style="2" customWidth="1"/>
    <col min="51" max="66" width="10.1640625" style="2" hidden="1" customWidth="1" outlineLevel="1"/>
    <col min="67" max="67" width="17.6640625" style="2" customWidth="1" collapsed="1"/>
    <col min="68" max="69" width="17.6640625" style="2" hidden="1" customWidth="1" outlineLevel="1"/>
    <col min="70" max="70" width="10.6640625" style="2" hidden="1" customWidth="1" outlineLevel="1"/>
    <col min="71" max="71" width="9.83203125" style="2" hidden="1" customWidth="1" outlineLevel="1"/>
    <col min="72" max="72" width="8.83203125" style="2" customWidth="1" collapsed="1"/>
    <col min="73" max="315" width="8.83203125" style="2" customWidth="1"/>
    <col min="316" max="16384" width="8.83203125" style="3"/>
  </cols>
  <sheetData>
    <row r="1" spans="1:71" ht="19" customHeight="1" x14ac:dyDescent="0.2">
      <c r="A1" s="196"/>
      <c r="B1" s="195"/>
      <c r="C1" s="195" t="s">
        <v>269</v>
      </c>
      <c r="D1" s="195"/>
      <c r="E1" s="433"/>
      <c r="F1" s="195"/>
      <c r="G1" s="195"/>
      <c r="H1" s="195"/>
      <c r="I1" s="433"/>
      <c r="J1" s="433"/>
      <c r="K1" s="433"/>
      <c r="L1" s="433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8"/>
      <c r="AC1" s="198"/>
      <c r="AD1" s="195"/>
      <c r="AE1" s="433"/>
      <c r="AF1" s="433"/>
      <c r="AG1" s="433"/>
      <c r="AH1" s="195"/>
      <c r="AI1" s="195"/>
      <c r="AJ1" s="433"/>
      <c r="AK1" s="433"/>
      <c r="AL1" s="433"/>
      <c r="AM1" s="433"/>
      <c r="AN1" s="195"/>
      <c r="AO1" s="433"/>
      <c r="AP1" s="433"/>
      <c r="AQ1" s="433"/>
      <c r="AR1" s="195"/>
      <c r="AS1" s="197"/>
      <c r="AT1" s="197"/>
      <c r="AU1" s="197"/>
      <c r="AV1" s="549"/>
      <c r="AW1" s="197"/>
      <c r="AX1" s="198"/>
      <c r="AY1" s="198"/>
      <c r="AZ1" s="198"/>
      <c r="BA1" s="198"/>
      <c r="BB1" s="198"/>
      <c r="BC1" s="198"/>
      <c r="BD1" s="198"/>
      <c r="BE1" s="198"/>
      <c r="BF1" s="198"/>
      <c r="BG1" s="545"/>
      <c r="BH1" s="545"/>
      <c r="BI1" s="198"/>
      <c r="BJ1" s="545"/>
      <c r="BK1" s="545"/>
      <c r="BL1" s="545"/>
      <c r="BM1" s="545"/>
      <c r="BN1" s="198"/>
      <c r="BO1" s="197"/>
      <c r="BP1" s="197"/>
      <c r="BQ1" s="197"/>
      <c r="BR1" s="199"/>
      <c r="BS1" s="196"/>
    </row>
    <row r="2" spans="1:71" ht="13.75" customHeight="1" x14ac:dyDescent="0.15">
      <c r="A2" s="171" t="s">
        <v>24</v>
      </c>
      <c r="B2" s="172" t="s">
        <v>65</v>
      </c>
      <c r="C2" s="172" t="s">
        <v>270</v>
      </c>
      <c r="D2" s="27" t="s">
        <v>25</v>
      </c>
      <c r="E2" s="27"/>
      <c r="F2" s="27" t="s">
        <v>26</v>
      </c>
      <c r="G2" s="27" t="s">
        <v>27</v>
      </c>
      <c r="H2" s="27" t="s">
        <v>28</v>
      </c>
      <c r="I2" s="366" t="s">
        <v>1047</v>
      </c>
      <c r="J2" s="366" t="s">
        <v>1048</v>
      </c>
      <c r="K2" s="366" t="s">
        <v>1049</v>
      </c>
      <c r="L2" s="366" t="s">
        <v>1050</v>
      </c>
      <c r="M2" s="27" t="s">
        <v>29</v>
      </c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366"/>
      <c r="AF2" s="366"/>
      <c r="AG2" s="366"/>
      <c r="AH2" s="27"/>
      <c r="AI2" s="35"/>
      <c r="AJ2" s="367"/>
      <c r="AK2" s="35"/>
      <c r="AL2" s="367"/>
      <c r="AM2" s="35"/>
      <c r="AN2" s="35" t="s">
        <v>32</v>
      </c>
      <c r="AO2" s="367"/>
      <c r="AP2" s="367"/>
      <c r="AQ2" s="367"/>
      <c r="AR2" s="35" t="s">
        <v>33</v>
      </c>
      <c r="AS2" s="36"/>
      <c r="AT2" s="36"/>
      <c r="AU2" s="36"/>
      <c r="AV2" s="365"/>
      <c r="AW2" s="27" t="s">
        <v>34</v>
      </c>
      <c r="AX2" s="27" t="s">
        <v>271</v>
      </c>
      <c r="AY2" s="27"/>
      <c r="AZ2" s="27"/>
      <c r="BA2" s="27"/>
      <c r="BB2" s="27"/>
      <c r="BC2" s="27"/>
      <c r="BD2" s="27"/>
      <c r="BE2" s="27"/>
      <c r="BF2" s="27"/>
      <c r="BG2" s="366"/>
      <c r="BH2" s="366"/>
      <c r="BI2" s="27"/>
      <c r="BJ2" s="366"/>
      <c r="BK2" s="366"/>
      <c r="BL2" s="366"/>
      <c r="BM2" s="366"/>
      <c r="BN2" s="27"/>
      <c r="BO2" s="173" t="s">
        <v>3</v>
      </c>
      <c r="BP2" s="173"/>
      <c r="BQ2" s="173"/>
      <c r="BR2" s="171" t="s">
        <v>37</v>
      </c>
      <c r="BS2" s="174" t="s">
        <v>272</v>
      </c>
    </row>
    <row r="3" spans="1:71" ht="13" x14ac:dyDescent="0.15">
      <c r="A3" s="170"/>
      <c r="B3" s="53"/>
      <c r="C3" s="53"/>
      <c r="D3" s="53"/>
      <c r="E3" s="249"/>
      <c r="F3" s="53"/>
      <c r="G3" s="53"/>
      <c r="H3" s="53"/>
      <c r="I3" s="249"/>
      <c r="J3" s="249"/>
      <c r="K3" s="249"/>
      <c r="L3" s="249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175"/>
      <c r="AC3" s="175"/>
      <c r="AD3" s="53"/>
      <c r="AE3" s="249"/>
      <c r="AF3" s="249"/>
      <c r="AG3" s="249"/>
      <c r="AH3" s="53"/>
      <c r="AI3" s="53"/>
      <c r="AJ3" s="249"/>
      <c r="AK3" s="53"/>
      <c r="AL3" s="249"/>
      <c r="AM3" s="53"/>
      <c r="AN3" s="53"/>
      <c r="AO3" s="249"/>
      <c r="AP3" s="249"/>
      <c r="AQ3" s="249"/>
      <c r="AR3" s="53"/>
      <c r="AS3" s="53"/>
      <c r="AT3" s="53"/>
      <c r="AU3" s="53"/>
      <c r="AV3" s="249"/>
      <c r="AW3" s="53"/>
      <c r="AX3" s="175"/>
      <c r="AY3" s="175"/>
      <c r="AZ3" s="175"/>
      <c r="BA3" s="175"/>
      <c r="BB3" s="175"/>
      <c r="BC3" s="175"/>
      <c r="BD3" s="175"/>
      <c r="BE3" s="175"/>
      <c r="BF3" s="175"/>
      <c r="BG3" s="546"/>
      <c r="BH3" s="546"/>
      <c r="BI3" s="175"/>
      <c r="BJ3" s="546"/>
      <c r="BK3" s="546"/>
      <c r="BL3" s="546"/>
      <c r="BM3" s="546"/>
      <c r="BN3" s="175"/>
      <c r="BO3" s="465"/>
      <c r="BP3" s="465"/>
      <c r="BQ3" s="465"/>
      <c r="BR3" s="54"/>
      <c r="BS3" s="176"/>
    </row>
    <row r="4" spans="1:71" ht="13" customHeight="1" x14ac:dyDescent="0.15">
      <c r="A4" s="170"/>
      <c r="B4" s="53"/>
      <c r="C4" s="53"/>
      <c r="D4" s="53"/>
      <c r="E4" s="249"/>
      <c r="F4" s="53"/>
      <c r="G4" s="53"/>
      <c r="H4" s="53"/>
      <c r="I4" s="249"/>
      <c r="J4" s="249"/>
      <c r="K4" s="249"/>
      <c r="L4" s="249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175"/>
      <c r="AC4" s="175"/>
      <c r="AD4" s="53"/>
      <c r="AE4" s="249"/>
      <c r="AF4" s="249"/>
      <c r="AG4" s="249"/>
      <c r="AH4" s="53"/>
      <c r="AI4" s="53"/>
      <c r="AJ4" s="249"/>
      <c r="AK4" s="53"/>
      <c r="AL4" s="249"/>
      <c r="AM4" s="53"/>
      <c r="AN4" s="53"/>
      <c r="AO4" s="249"/>
      <c r="AP4" s="249"/>
      <c r="AQ4" s="249"/>
      <c r="AR4" s="53"/>
      <c r="AS4" s="53"/>
      <c r="AT4" s="53"/>
      <c r="AU4" s="53"/>
      <c r="AV4" s="249"/>
      <c r="AW4" s="53"/>
      <c r="AX4" s="175" t="s">
        <v>3</v>
      </c>
      <c r="AY4" s="175"/>
      <c r="AZ4" s="175"/>
      <c r="BA4" s="175"/>
      <c r="BB4" s="175"/>
      <c r="BC4" s="175"/>
      <c r="BD4" s="175"/>
      <c r="BE4" s="175"/>
      <c r="BF4" s="175"/>
      <c r="BG4" s="546"/>
      <c r="BH4" s="546"/>
      <c r="BI4" s="175"/>
      <c r="BJ4" s="546"/>
      <c r="BK4" s="546"/>
      <c r="BL4" s="546"/>
      <c r="BM4" s="546"/>
      <c r="BN4" s="175"/>
      <c r="BO4" s="465">
        <f>SUM(BO5:BO38)</f>
        <v>0</v>
      </c>
      <c r="BP4" s="465"/>
      <c r="BQ4" s="465"/>
      <c r="BR4" s="281">
        <f>ROWS(BR6:BR38)</f>
        <v>33</v>
      </c>
      <c r="BS4" s="176"/>
    </row>
    <row r="5" spans="1:71" ht="13.75" customHeight="1" x14ac:dyDescent="0.15">
      <c r="A5" s="32"/>
      <c r="B5" s="32"/>
      <c r="C5" s="32"/>
      <c r="D5" s="32"/>
      <c r="E5" s="434"/>
      <c r="F5" s="32"/>
      <c r="G5" s="32"/>
      <c r="H5" s="32"/>
      <c r="I5" s="434"/>
      <c r="J5" s="434"/>
      <c r="K5" s="434"/>
      <c r="L5" s="434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434"/>
      <c r="AF5" s="434"/>
      <c r="AG5" s="434"/>
      <c r="AH5" s="32"/>
      <c r="AI5" s="32"/>
      <c r="AJ5" s="434"/>
      <c r="AK5" s="32"/>
      <c r="AL5" s="434"/>
      <c r="AM5" s="32"/>
      <c r="AN5" s="32"/>
      <c r="AO5" s="434"/>
      <c r="AP5" s="434"/>
      <c r="AQ5" s="434"/>
      <c r="AR5" s="32"/>
      <c r="AS5" s="32"/>
      <c r="AT5" s="32"/>
      <c r="AU5" s="32"/>
      <c r="AV5" s="434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434"/>
      <c r="BH5" s="434"/>
      <c r="BI5" s="32"/>
      <c r="BJ5" s="434"/>
      <c r="BK5" s="434"/>
      <c r="BL5" s="434"/>
      <c r="BM5" s="434"/>
      <c r="BN5" s="32"/>
      <c r="BO5" s="32"/>
      <c r="BP5" s="32"/>
      <c r="BQ5" s="32"/>
      <c r="BR5" s="32"/>
      <c r="BS5" s="177"/>
    </row>
    <row r="6" spans="1:71" ht="13.75" customHeight="1" x14ac:dyDescent="0.15">
      <c r="A6" s="54" t="str">
        <f>"AC0"&amp;REPT(0,4-LEN(BR6))&amp;BR6</f>
        <v>AC01193</v>
      </c>
      <c r="B6" s="54" t="s">
        <v>273</v>
      </c>
      <c r="C6" s="54" t="s">
        <v>478</v>
      </c>
      <c r="D6" s="54" t="s">
        <v>5</v>
      </c>
      <c r="E6" s="247"/>
      <c r="F6" s="129"/>
      <c r="G6" s="129"/>
      <c r="H6" s="129"/>
      <c r="I6" s="230"/>
      <c r="J6" s="230"/>
      <c r="K6" s="230"/>
      <c r="L6" s="230"/>
      <c r="M6" s="129">
        <v>1.1000000000000001</v>
      </c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456"/>
      <c r="AC6" s="456"/>
      <c r="AD6" s="129"/>
      <c r="AE6" s="230"/>
      <c r="AF6" s="230"/>
      <c r="AG6" s="230"/>
      <c r="AH6" s="129"/>
      <c r="AI6" s="102"/>
      <c r="AJ6" s="423"/>
      <c r="AK6" s="102"/>
      <c r="AL6" s="423"/>
      <c r="AM6" s="102"/>
      <c r="AN6" s="102">
        <v>735</v>
      </c>
      <c r="AO6" s="423"/>
      <c r="AP6" s="423"/>
      <c r="AQ6" s="423"/>
      <c r="AR6" s="102">
        <v>336</v>
      </c>
      <c r="AS6" s="102"/>
      <c r="AT6" s="493"/>
      <c r="AU6" s="494"/>
      <c r="AV6" s="490"/>
      <c r="AW6" s="457">
        <f t="shared" ref="AW6:AW12" si="0">IF(OrderFormType="Wholesale",CEILING(AR6*ExchRate,ExchRateRoundUpTo),CEILING(AN6*ExchRate,ExchRateRoundUpTo)/1.22)</f>
        <v>336</v>
      </c>
      <c r="AX6" s="30"/>
      <c r="AY6" s="456"/>
      <c r="AZ6" s="456"/>
      <c r="BA6" s="456"/>
      <c r="BB6" s="456"/>
      <c r="BC6" s="456"/>
      <c r="BD6" s="456"/>
      <c r="BE6" s="456"/>
      <c r="BF6" s="456"/>
      <c r="BG6" s="547"/>
      <c r="BH6" s="547"/>
      <c r="BI6" s="456"/>
      <c r="BJ6" s="547"/>
      <c r="BK6" s="547"/>
      <c r="BL6" s="547"/>
      <c r="BM6" s="547"/>
      <c r="BN6" s="456"/>
      <c r="BO6" s="458">
        <f t="shared" ref="BO6:BO12" si="1">AW6*AX6</f>
        <v>0</v>
      </c>
      <c r="BP6" s="458"/>
      <c r="BQ6" s="458"/>
      <c r="BR6" s="54">
        <v>1193</v>
      </c>
      <c r="BS6" s="176">
        <v>3</v>
      </c>
    </row>
    <row r="7" spans="1:71" ht="13.75" customHeight="1" x14ac:dyDescent="0.15">
      <c r="A7" s="54" t="str">
        <f t="shared" ref="A7:A23" si="2">"AC0"&amp;REPT(0,4-LEN(BR7))&amp;BR7</f>
        <v>AC01194</v>
      </c>
      <c r="B7" s="54" t="s">
        <v>273</v>
      </c>
      <c r="C7" s="54" t="s">
        <v>479</v>
      </c>
      <c r="D7" s="54" t="s">
        <v>5</v>
      </c>
      <c r="E7" s="247"/>
      <c r="F7" s="55"/>
      <c r="G7" s="55"/>
      <c r="H7" s="55"/>
      <c r="I7" s="219"/>
      <c r="J7" s="219"/>
      <c r="K7" s="219"/>
      <c r="L7" s="219"/>
      <c r="M7" s="55">
        <v>1.76</v>
      </c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456"/>
      <c r="AC7" s="456"/>
      <c r="AD7" s="55"/>
      <c r="AE7" s="219"/>
      <c r="AF7" s="219"/>
      <c r="AG7" s="219"/>
      <c r="AH7" s="55"/>
      <c r="AI7" s="102"/>
      <c r="AJ7" s="423"/>
      <c r="AK7" s="102"/>
      <c r="AL7" s="423"/>
      <c r="AM7" s="102"/>
      <c r="AN7" s="102">
        <v>1050</v>
      </c>
      <c r="AO7" s="423"/>
      <c r="AP7" s="423"/>
      <c r="AQ7" s="423"/>
      <c r="AR7" s="102">
        <v>340</v>
      </c>
      <c r="AS7" s="102"/>
      <c r="AT7" s="493"/>
      <c r="AU7" s="494"/>
      <c r="AV7" s="490"/>
      <c r="AW7" s="457">
        <f t="shared" si="0"/>
        <v>340</v>
      </c>
      <c r="AX7" s="30"/>
      <c r="AY7" s="456"/>
      <c r="AZ7" s="456"/>
      <c r="BA7" s="456"/>
      <c r="BB7" s="456"/>
      <c r="BC7" s="456"/>
      <c r="BD7" s="456"/>
      <c r="BE7" s="456"/>
      <c r="BF7" s="456"/>
      <c r="BG7" s="547"/>
      <c r="BH7" s="547"/>
      <c r="BI7" s="456"/>
      <c r="BJ7" s="547"/>
      <c r="BK7" s="547"/>
      <c r="BL7" s="547"/>
      <c r="BM7" s="547"/>
      <c r="BN7" s="456"/>
      <c r="BO7" s="458">
        <f t="shared" si="1"/>
        <v>0</v>
      </c>
      <c r="BP7" s="458"/>
      <c r="BQ7" s="458"/>
      <c r="BR7" s="54">
        <v>1194</v>
      </c>
      <c r="BS7" s="176">
        <v>3</v>
      </c>
    </row>
    <row r="8" spans="1:71" ht="13.75" customHeight="1" x14ac:dyDescent="0.15">
      <c r="A8" s="54" t="str">
        <f t="shared" si="2"/>
        <v>AC01195</v>
      </c>
      <c r="B8" s="54" t="s">
        <v>273</v>
      </c>
      <c r="C8" s="54" t="s">
        <v>480</v>
      </c>
      <c r="D8" s="54" t="s">
        <v>5</v>
      </c>
      <c r="E8" s="247"/>
      <c r="F8" s="55"/>
      <c r="G8" s="55"/>
      <c r="H8" s="55"/>
      <c r="I8" s="219"/>
      <c r="J8" s="219"/>
      <c r="K8" s="219"/>
      <c r="L8" s="219"/>
      <c r="M8" s="55">
        <v>1.625</v>
      </c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456"/>
      <c r="AC8" s="456"/>
      <c r="AD8" s="55"/>
      <c r="AE8" s="219"/>
      <c r="AF8" s="219"/>
      <c r="AG8" s="219"/>
      <c r="AH8" s="55"/>
      <c r="AI8" s="102"/>
      <c r="AJ8" s="423"/>
      <c r="AK8" s="102"/>
      <c r="AL8" s="423"/>
      <c r="AM8" s="102"/>
      <c r="AN8" s="102">
        <v>525</v>
      </c>
      <c r="AO8" s="423"/>
      <c r="AP8" s="423"/>
      <c r="AQ8" s="423"/>
      <c r="AR8" s="102">
        <v>260</v>
      </c>
      <c r="AS8" s="102"/>
      <c r="AT8" s="493"/>
      <c r="AU8" s="494"/>
      <c r="AV8" s="490"/>
      <c r="AW8" s="457">
        <f t="shared" si="0"/>
        <v>260</v>
      </c>
      <c r="AX8" s="30"/>
      <c r="AY8" s="456"/>
      <c r="AZ8" s="456"/>
      <c r="BA8" s="456"/>
      <c r="BB8" s="456"/>
      <c r="BC8" s="456"/>
      <c r="BD8" s="456"/>
      <c r="BE8" s="456"/>
      <c r="BF8" s="456"/>
      <c r="BG8" s="547"/>
      <c r="BH8" s="547"/>
      <c r="BI8" s="456"/>
      <c r="BJ8" s="547"/>
      <c r="BK8" s="547"/>
      <c r="BL8" s="547"/>
      <c r="BM8" s="547"/>
      <c r="BN8" s="456"/>
      <c r="BO8" s="458">
        <f t="shared" si="1"/>
        <v>0</v>
      </c>
      <c r="BP8" s="458"/>
      <c r="BQ8" s="458"/>
      <c r="BR8" s="54">
        <v>1195</v>
      </c>
      <c r="BS8" s="176">
        <v>3</v>
      </c>
    </row>
    <row r="9" spans="1:71" ht="13.75" customHeight="1" x14ac:dyDescent="0.15">
      <c r="A9" s="54" t="str">
        <f t="shared" ref="A9" si="3">"AC0"&amp;REPT(0,4-LEN(BR9))&amp;BR9</f>
        <v>AC01959</v>
      </c>
      <c r="B9" s="54" t="s">
        <v>273</v>
      </c>
      <c r="C9" s="54" t="s">
        <v>481</v>
      </c>
      <c r="D9" s="54" t="s">
        <v>5</v>
      </c>
      <c r="E9" s="247"/>
      <c r="F9" s="55"/>
      <c r="G9" s="55"/>
      <c r="H9" s="55"/>
      <c r="I9" s="219"/>
      <c r="J9" s="219"/>
      <c r="K9" s="219"/>
      <c r="L9" s="219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456"/>
      <c r="AC9" s="456"/>
      <c r="AD9" s="55"/>
      <c r="AE9" s="219"/>
      <c r="AF9" s="219"/>
      <c r="AG9" s="219"/>
      <c r="AH9" s="55"/>
      <c r="AI9" s="102"/>
      <c r="AJ9" s="423"/>
      <c r="AK9" s="102"/>
      <c r="AL9" s="423"/>
      <c r="AM9" s="102"/>
      <c r="AN9" s="102">
        <v>150</v>
      </c>
      <c r="AO9" s="423"/>
      <c r="AP9" s="423"/>
      <c r="AQ9" s="423"/>
      <c r="AR9" s="102">
        <v>75</v>
      </c>
      <c r="AS9" s="102"/>
      <c r="AT9" s="493"/>
      <c r="AU9" s="494"/>
      <c r="AV9" s="490"/>
      <c r="AW9" s="457">
        <f t="shared" si="0"/>
        <v>75</v>
      </c>
      <c r="AX9" s="30"/>
      <c r="AY9" s="456"/>
      <c r="AZ9" s="456"/>
      <c r="BA9" s="456"/>
      <c r="BB9" s="456"/>
      <c r="BC9" s="456"/>
      <c r="BD9" s="456"/>
      <c r="BE9" s="456"/>
      <c r="BF9" s="456"/>
      <c r="BG9" s="547"/>
      <c r="BH9" s="547"/>
      <c r="BI9" s="456"/>
      <c r="BJ9" s="547"/>
      <c r="BK9" s="547"/>
      <c r="BL9" s="547"/>
      <c r="BM9" s="547"/>
      <c r="BN9" s="456"/>
      <c r="BO9" s="458">
        <f t="shared" si="1"/>
        <v>0</v>
      </c>
      <c r="BP9" s="458"/>
      <c r="BQ9" s="458"/>
      <c r="BR9" s="54" t="s">
        <v>427</v>
      </c>
      <c r="BS9" s="176">
        <v>3</v>
      </c>
    </row>
    <row r="10" spans="1:71" ht="13.75" customHeight="1" x14ac:dyDescent="0.15">
      <c r="A10" s="54" t="str">
        <f t="shared" si="2"/>
        <v>AC00732</v>
      </c>
      <c r="B10" s="54" t="s">
        <v>274</v>
      </c>
      <c r="C10" s="54" t="s">
        <v>275</v>
      </c>
      <c r="D10" s="54" t="s">
        <v>5</v>
      </c>
      <c r="E10" s="247"/>
      <c r="F10" s="55"/>
      <c r="G10" s="55"/>
      <c r="H10" s="55"/>
      <c r="I10" s="219"/>
      <c r="J10" s="219"/>
      <c r="K10" s="219"/>
      <c r="L10" s="219"/>
      <c r="M10" s="55">
        <v>0.58499999999999996</v>
      </c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456"/>
      <c r="AC10" s="456"/>
      <c r="AD10" s="55"/>
      <c r="AE10" s="219"/>
      <c r="AF10" s="219"/>
      <c r="AG10" s="219"/>
      <c r="AH10" s="55"/>
      <c r="AI10" s="102"/>
      <c r="AJ10" s="423"/>
      <c r="AK10" s="102"/>
      <c r="AL10" s="423"/>
      <c r="AM10" s="102"/>
      <c r="AN10" s="102">
        <v>49</v>
      </c>
      <c r="AO10" s="423"/>
      <c r="AP10" s="423"/>
      <c r="AQ10" s="423"/>
      <c r="AR10" s="102">
        <v>31</v>
      </c>
      <c r="AS10" s="102"/>
      <c r="AT10" s="493"/>
      <c r="AU10" s="494"/>
      <c r="AV10" s="490"/>
      <c r="AW10" s="457">
        <f t="shared" si="0"/>
        <v>31</v>
      </c>
      <c r="AX10" s="30"/>
      <c r="AY10" s="456"/>
      <c r="AZ10" s="456"/>
      <c r="BA10" s="456"/>
      <c r="BB10" s="456"/>
      <c r="BC10" s="456"/>
      <c r="BD10" s="456"/>
      <c r="BE10" s="456"/>
      <c r="BF10" s="456"/>
      <c r="BG10" s="547"/>
      <c r="BH10" s="547"/>
      <c r="BI10" s="456"/>
      <c r="BJ10" s="547"/>
      <c r="BK10" s="547"/>
      <c r="BL10" s="547"/>
      <c r="BM10" s="547"/>
      <c r="BN10" s="456"/>
      <c r="BO10" s="458">
        <f t="shared" si="1"/>
        <v>0</v>
      </c>
      <c r="BP10" s="458"/>
      <c r="BQ10" s="458"/>
      <c r="BR10" s="54">
        <v>732</v>
      </c>
      <c r="BS10" s="176">
        <v>3</v>
      </c>
    </row>
    <row r="11" spans="1:71" ht="13.75" customHeight="1" x14ac:dyDescent="0.15">
      <c r="A11" s="54" t="str">
        <f t="shared" si="2"/>
        <v>AC00755</v>
      </c>
      <c r="B11" s="54" t="s">
        <v>276</v>
      </c>
      <c r="C11" s="54" t="s">
        <v>277</v>
      </c>
      <c r="D11" s="54" t="s">
        <v>5</v>
      </c>
      <c r="E11" s="247"/>
      <c r="F11" s="178"/>
      <c r="G11" s="178"/>
      <c r="H11" s="178"/>
      <c r="I11" s="437"/>
      <c r="J11" s="437"/>
      <c r="K11" s="437"/>
      <c r="L11" s="437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456"/>
      <c r="AC11" s="456"/>
      <c r="AD11" s="178"/>
      <c r="AE11" s="437"/>
      <c r="AF11" s="437"/>
      <c r="AG11" s="437"/>
      <c r="AH11" s="178"/>
      <c r="AI11" s="102"/>
      <c r="AJ11" s="423"/>
      <c r="AK11" s="102"/>
      <c r="AL11" s="423"/>
      <c r="AM11" s="102"/>
      <c r="AN11" s="102">
        <v>37</v>
      </c>
      <c r="AO11" s="423"/>
      <c r="AP11" s="423"/>
      <c r="AQ11" s="423"/>
      <c r="AR11" s="102">
        <v>27</v>
      </c>
      <c r="AS11" s="102"/>
      <c r="AT11" s="493"/>
      <c r="AU11" s="494"/>
      <c r="AV11" s="490"/>
      <c r="AW11" s="457">
        <f t="shared" si="0"/>
        <v>27</v>
      </c>
      <c r="AX11" s="30"/>
      <c r="AY11" s="456"/>
      <c r="AZ11" s="456"/>
      <c r="BA11" s="456"/>
      <c r="BB11" s="456"/>
      <c r="BC11" s="456"/>
      <c r="BD11" s="456"/>
      <c r="BE11" s="456"/>
      <c r="BF11" s="456"/>
      <c r="BG11" s="547"/>
      <c r="BH11" s="547"/>
      <c r="BI11" s="456"/>
      <c r="BJ11" s="547"/>
      <c r="BK11" s="547"/>
      <c r="BL11" s="547"/>
      <c r="BM11" s="547"/>
      <c r="BN11" s="456"/>
      <c r="BO11" s="458">
        <f t="shared" si="1"/>
        <v>0</v>
      </c>
      <c r="BP11" s="458"/>
      <c r="BQ11" s="458"/>
      <c r="BR11" s="54">
        <v>755</v>
      </c>
      <c r="BS11" s="176">
        <v>3</v>
      </c>
    </row>
    <row r="12" spans="1:71" ht="13.75" customHeight="1" x14ac:dyDescent="0.15">
      <c r="A12" s="54" t="str">
        <f t="shared" si="2"/>
        <v>AC00536</v>
      </c>
      <c r="B12" s="508" t="s">
        <v>278</v>
      </c>
      <c r="C12" s="54" t="s">
        <v>278</v>
      </c>
      <c r="D12" s="54" t="s">
        <v>5</v>
      </c>
      <c r="E12" s="247"/>
      <c r="F12" s="55"/>
      <c r="G12" s="55"/>
      <c r="H12" s="55"/>
      <c r="I12" s="219"/>
      <c r="J12" s="219"/>
      <c r="K12" s="219"/>
      <c r="L12" s="219"/>
      <c r="M12" s="55">
        <v>0.16500000000000001</v>
      </c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456"/>
      <c r="AC12" s="456"/>
      <c r="AD12" s="55"/>
      <c r="AE12" s="219"/>
      <c r="AF12" s="219"/>
      <c r="AG12" s="219"/>
      <c r="AH12" s="55"/>
      <c r="AI12" s="102"/>
      <c r="AJ12" s="423"/>
      <c r="AK12" s="102"/>
      <c r="AL12" s="423"/>
      <c r="AM12" s="102"/>
      <c r="AN12" s="102">
        <v>63</v>
      </c>
      <c r="AO12" s="423"/>
      <c r="AP12" s="423"/>
      <c r="AQ12" s="423"/>
      <c r="AR12" s="102">
        <v>38</v>
      </c>
      <c r="AS12" s="102"/>
      <c r="AT12" s="493"/>
      <c r="AU12" s="494"/>
      <c r="AV12" s="490"/>
      <c r="AW12" s="457">
        <f t="shared" si="0"/>
        <v>38</v>
      </c>
      <c r="AX12" s="30"/>
      <c r="AY12" s="456"/>
      <c r="AZ12" s="456"/>
      <c r="BA12" s="456"/>
      <c r="BB12" s="456"/>
      <c r="BC12" s="456"/>
      <c r="BD12" s="456"/>
      <c r="BE12" s="456"/>
      <c r="BF12" s="456"/>
      <c r="BG12" s="547"/>
      <c r="BH12" s="547"/>
      <c r="BI12" s="456"/>
      <c r="BJ12" s="547"/>
      <c r="BK12" s="547"/>
      <c r="BL12" s="547"/>
      <c r="BM12" s="547"/>
      <c r="BN12" s="456"/>
      <c r="BO12" s="458">
        <f t="shared" si="1"/>
        <v>0</v>
      </c>
      <c r="BP12" s="458"/>
      <c r="BQ12" s="458"/>
      <c r="BR12" s="54">
        <v>536</v>
      </c>
      <c r="BS12" s="176">
        <v>3</v>
      </c>
    </row>
    <row r="13" spans="1:71" ht="13.75" customHeight="1" x14ac:dyDescent="0.15">
      <c r="A13" s="434"/>
      <c r="B13" s="558"/>
      <c r="C13" s="558"/>
      <c r="D13" s="434"/>
      <c r="E13" s="43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434"/>
      <c r="AC13" s="434"/>
      <c r="AD13" s="224"/>
      <c r="AE13" s="224"/>
      <c r="AF13" s="224"/>
      <c r="AG13" s="224"/>
      <c r="AH13" s="224"/>
      <c r="AI13" s="434"/>
      <c r="AJ13" s="434"/>
      <c r="AK13" s="32"/>
      <c r="AL13" s="434"/>
      <c r="AM13" s="32"/>
      <c r="AN13" s="434"/>
      <c r="AO13" s="434"/>
      <c r="AP13" s="434"/>
      <c r="AQ13" s="434"/>
      <c r="AR13" s="434"/>
      <c r="AS13" s="434"/>
      <c r="AT13" s="434"/>
      <c r="AU13" s="434"/>
      <c r="AV13" s="434"/>
      <c r="AW13" s="434"/>
      <c r="AX13" s="554"/>
      <c r="AY13" s="434"/>
      <c r="AZ13" s="434"/>
      <c r="BA13" s="434"/>
      <c r="BB13" s="434"/>
      <c r="BC13" s="434"/>
      <c r="BD13" s="434"/>
      <c r="BE13" s="434"/>
      <c r="BF13" s="434"/>
      <c r="BG13" s="434"/>
      <c r="BH13" s="434"/>
      <c r="BI13" s="434"/>
      <c r="BJ13" s="434"/>
      <c r="BK13" s="434"/>
      <c r="BL13" s="434"/>
      <c r="BM13" s="434"/>
      <c r="BN13" s="434"/>
      <c r="BO13" s="434"/>
      <c r="BP13" s="434"/>
      <c r="BQ13" s="434"/>
      <c r="BR13" s="434"/>
      <c r="BS13" s="555"/>
    </row>
    <row r="14" spans="1:71" ht="13.75" customHeight="1" x14ac:dyDescent="0.15">
      <c r="A14" s="54" t="str">
        <f t="shared" si="2"/>
        <v>AC00756</v>
      </c>
      <c r="B14" s="54" t="s">
        <v>279</v>
      </c>
      <c r="C14" s="54" t="s">
        <v>280</v>
      </c>
      <c r="D14" s="54" t="s">
        <v>5</v>
      </c>
      <c r="E14" s="247"/>
      <c r="F14" s="178"/>
      <c r="G14" s="178"/>
      <c r="H14" s="178"/>
      <c r="I14" s="437"/>
      <c r="J14" s="437"/>
      <c r="K14" s="437"/>
      <c r="L14" s="437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456"/>
      <c r="AC14" s="456"/>
      <c r="AD14" s="178"/>
      <c r="AE14" s="437"/>
      <c r="AF14" s="437"/>
      <c r="AG14" s="437"/>
      <c r="AH14" s="178"/>
      <c r="AI14" s="102"/>
      <c r="AJ14" s="423"/>
      <c r="AK14" s="102"/>
      <c r="AL14" s="423"/>
      <c r="AM14" s="102"/>
      <c r="AN14" s="102">
        <v>42</v>
      </c>
      <c r="AO14" s="423"/>
      <c r="AP14" s="423"/>
      <c r="AQ14" s="423"/>
      <c r="AR14" s="102">
        <v>31</v>
      </c>
      <c r="AS14" s="102"/>
      <c r="AT14" s="493"/>
      <c r="AU14" s="494"/>
      <c r="AV14" s="490"/>
      <c r="AW14" s="457">
        <f>IF(OrderFormType="Wholesale",CEILING(AR14*ExchRate,ExchRateRoundUpTo),CEILING(AN14*ExchRate,ExchRateRoundUpTo)/1.22)</f>
        <v>31</v>
      </c>
      <c r="AX14" s="30"/>
      <c r="AY14" s="456"/>
      <c r="AZ14" s="456"/>
      <c r="BA14" s="456"/>
      <c r="BB14" s="456"/>
      <c r="BC14" s="456"/>
      <c r="BD14" s="456"/>
      <c r="BE14" s="456"/>
      <c r="BF14" s="456"/>
      <c r="BG14" s="547"/>
      <c r="BH14" s="547"/>
      <c r="BI14" s="456"/>
      <c r="BJ14" s="547"/>
      <c r="BK14" s="547"/>
      <c r="BL14" s="547"/>
      <c r="BM14" s="547"/>
      <c r="BN14" s="456"/>
      <c r="BO14" s="458">
        <f>AW14*AX14</f>
        <v>0</v>
      </c>
      <c r="BP14" s="458"/>
      <c r="BQ14" s="458"/>
      <c r="BR14" s="54">
        <v>756</v>
      </c>
      <c r="BS14" s="176">
        <v>8</v>
      </c>
    </row>
    <row r="15" spans="1:71" ht="13.75" customHeight="1" x14ac:dyDescent="0.15">
      <c r="A15" s="54" t="str">
        <f t="shared" ref="A15" si="4">"AC0"&amp;REPT(0,4-LEN(BR15))&amp;BR15</f>
        <v>AC01084</v>
      </c>
      <c r="B15" s="54" t="s">
        <v>281</v>
      </c>
      <c r="C15" s="54" t="s">
        <v>282</v>
      </c>
      <c r="D15" s="54" t="s">
        <v>5</v>
      </c>
      <c r="E15" s="247"/>
      <c r="F15" s="178"/>
      <c r="G15" s="178"/>
      <c r="H15" s="178"/>
      <c r="I15" s="437"/>
      <c r="J15" s="437"/>
      <c r="K15" s="437"/>
      <c r="L15" s="437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  <c r="AA15" s="178"/>
      <c r="AB15" s="456"/>
      <c r="AC15" s="456"/>
      <c r="AD15" s="178"/>
      <c r="AE15" s="437"/>
      <c r="AF15" s="437"/>
      <c r="AG15" s="437"/>
      <c r="AH15" s="178"/>
      <c r="AI15" s="102"/>
      <c r="AJ15" s="423"/>
      <c r="AK15" s="102"/>
      <c r="AL15" s="423"/>
      <c r="AM15" s="102"/>
      <c r="AN15" s="102">
        <v>35</v>
      </c>
      <c r="AO15" s="423"/>
      <c r="AP15" s="423"/>
      <c r="AQ15" s="423"/>
      <c r="AR15" s="102">
        <v>25</v>
      </c>
      <c r="AS15" s="102"/>
      <c r="AT15" s="493"/>
      <c r="AU15" s="494"/>
      <c r="AV15" s="490"/>
      <c r="AW15" s="457">
        <f>IF(OrderFormType="Wholesale",CEILING(AR15*ExchRate,ExchRateRoundUpTo),CEILING(AN15*ExchRate,ExchRateRoundUpTo)/1.22)</f>
        <v>25</v>
      </c>
      <c r="AX15" s="30"/>
      <c r="AY15" s="456"/>
      <c r="AZ15" s="456"/>
      <c r="BA15" s="456"/>
      <c r="BB15" s="456"/>
      <c r="BC15" s="456"/>
      <c r="BD15" s="456"/>
      <c r="BE15" s="456"/>
      <c r="BF15" s="456"/>
      <c r="BG15" s="547"/>
      <c r="BH15" s="547"/>
      <c r="BI15" s="456"/>
      <c r="BJ15" s="547"/>
      <c r="BK15" s="547"/>
      <c r="BL15" s="547"/>
      <c r="BM15" s="547"/>
      <c r="BN15" s="456"/>
      <c r="BO15" s="458">
        <f>AW15*AX15</f>
        <v>0</v>
      </c>
      <c r="BP15" s="458"/>
      <c r="BQ15" s="458"/>
      <c r="BR15" s="54">
        <v>1084</v>
      </c>
      <c r="BS15" s="176">
        <v>8</v>
      </c>
    </row>
    <row r="16" spans="1:71" ht="13.75" customHeight="1" x14ac:dyDescent="0.15">
      <c r="A16" s="54" t="str">
        <f t="shared" si="2"/>
        <v>AC02184</v>
      </c>
      <c r="B16" s="508" t="s">
        <v>281</v>
      </c>
      <c r="C16" s="54" t="s">
        <v>488</v>
      </c>
      <c r="D16" s="54" t="s">
        <v>5</v>
      </c>
      <c r="E16" s="247"/>
      <c r="F16" s="178"/>
      <c r="G16" s="178"/>
      <c r="H16" s="178"/>
      <c r="I16" s="437"/>
      <c r="J16" s="437"/>
      <c r="K16" s="437"/>
      <c r="L16" s="437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  <c r="AA16" s="178"/>
      <c r="AB16" s="456"/>
      <c r="AC16" s="456"/>
      <c r="AD16" s="178"/>
      <c r="AE16" s="437"/>
      <c r="AF16" s="437"/>
      <c r="AG16" s="437"/>
      <c r="AH16" s="178"/>
      <c r="AI16" s="102"/>
      <c r="AJ16" s="423"/>
      <c r="AK16" s="102"/>
      <c r="AL16" s="423"/>
      <c r="AM16" s="102"/>
      <c r="AN16" s="102">
        <v>25</v>
      </c>
      <c r="AO16" s="423"/>
      <c r="AP16" s="423"/>
      <c r="AQ16" s="423"/>
      <c r="AR16" s="102">
        <v>20</v>
      </c>
      <c r="AS16" s="102"/>
      <c r="AT16" s="493"/>
      <c r="AU16" s="494"/>
      <c r="AV16" s="490"/>
      <c r="AW16" s="457">
        <f>IF(OrderFormType="Wholesale",CEILING(AR16*ExchRate,ExchRateRoundUpTo),CEILING(AN16*ExchRate,ExchRateRoundUpTo)/1.22)</f>
        <v>20</v>
      </c>
      <c r="AX16" s="30"/>
      <c r="AY16" s="456"/>
      <c r="AZ16" s="456"/>
      <c r="BA16" s="456"/>
      <c r="BB16" s="456"/>
      <c r="BC16" s="456"/>
      <c r="BD16" s="456"/>
      <c r="BE16" s="456"/>
      <c r="BF16" s="456"/>
      <c r="BG16" s="547"/>
      <c r="BH16" s="547"/>
      <c r="BI16" s="456"/>
      <c r="BJ16" s="547"/>
      <c r="BK16" s="547"/>
      <c r="BL16" s="547"/>
      <c r="BM16" s="547"/>
      <c r="BN16" s="456"/>
      <c r="BO16" s="458">
        <f>AW16*AX16</f>
        <v>0</v>
      </c>
      <c r="BP16" s="458"/>
      <c r="BQ16" s="458"/>
      <c r="BR16" s="54" t="s">
        <v>490</v>
      </c>
      <c r="BS16" s="176">
        <v>8</v>
      </c>
    </row>
    <row r="17" spans="1:71" ht="13.75" customHeight="1" x14ac:dyDescent="0.15">
      <c r="A17" s="32"/>
      <c r="B17" s="32"/>
      <c r="C17" s="32"/>
      <c r="D17" s="32"/>
      <c r="E17" s="434"/>
      <c r="F17" s="161"/>
      <c r="G17" s="161"/>
      <c r="H17" s="161"/>
      <c r="I17" s="224"/>
      <c r="J17" s="224"/>
      <c r="K17" s="224"/>
      <c r="L17" s="224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32"/>
      <c r="AC17" s="32"/>
      <c r="AD17" s="161"/>
      <c r="AE17" s="224"/>
      <c r="AF17" s="224"/>
      <c r="AG17" s="224"/>
      <c r="AH17" s="161"/>
      <c r="AI17" s="32"/>
      <c r="AJ17" s="434"/>
      <c r="AK17" s="32"/>
      <c r="AL17" s="434"/>
      <c r="AM17" s="32"/>
      <c r="AN17" s="32"/>
      <c r="AO17" s="434"/>
      <c r="AP17" s="434"/>
      <c r="AQ17" s="434"/>
      <c r="AR17" s="32"/>
      <c r="AS17" s="32"/>
      <c r="AT17" s="32"/>
      <c r="AU17" s="32"/>
      <c r="AV17" s="434"/>
      <c r="AW17" s="32"/>
      <c r="AX17" s="179"/>
      <c r="AY17" s="32"/>
      <c r="AZ17" s="32"/>
      <c r="BA17" s="32"/>
      <c r="BB17" s="32"/>
      <c r="BC17" s="32"/>
      <c r="BD17" s="32"/>
      <c r="BE17" s="32"/>
      <c r="BF17" s="32"/>
      <c r="BG17" s="434"/>
      <c r="BH17" s="434"/>
      <c r="BI17" s="32"/>
      <c r="BJ17" s="434"/>
      <c r="BK17" s="434"/>
      <c r="BL17" s="434"/>
      <c r="BM17" s="434"/>
      <c r="BN17" s="32"/>
      <c r="BO17" s="32"/>
      <c r="BP17" s="32"/>
      <c r="BQ17" s="32"/>
      <c r="BR17" s="32"/>
      <c r="BS17" s="177"/>
    </row>
    <row r="18" spans="1:71" ht="13.75" customHeight="1" x14ac:dyDescent="0.15">
      <c r="A18" s="54" t="str">
        <f t="shared" ref="A18:A19" si="5">"AC0"&amp;REPT(0,4-LEN(BR18))&amp;BR18</f>
        <v>AC00929</v>
      </c>
      <c r="B18" s="54" t="s">
        <v>269</v>
      </c>
      <c r="C18" s="54" t="s">
        <v>283</v>
      </c>
      <c r="D18" s="54" t="s">
        <v>5</v>
      </c>
      <c r="E18" s="247"/>
      <c r="F18" s="178"/>
      <c r="G18" s="178"/>
      <c r="H18" s="178"/>
      <c r="I18" s="437"/>
      <c r="J18" s="437"/>
      <c r="K18" s="437"/>
      <c r="L18" s="437"/>
      <c r="M18" s="178">
        <v>0.16500000000000001</v>
      </c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  <c r="AA18" s="178"/>
      <c r="AB18" s="456"/>
      <c r="AC18" s="456"/>
      <c r="AD18" s="178"/>
      <c r="AE18" s="437"/>
      <c r="AF18" s="437"/>
      <c r="AG18" s="437"/>
      <c r="AH18" s="178"/>
      <c r="AI18" s="102"/>
      <c r="AJ18" s="423"/>
      <c r="AK18" s="102"/>
      <c r="AL18" s="423"/>
      <c r="AM18" s="102"/>
      <c r="AN18" s="102">
        <v>53</v>
      </c>
      <c r="AO18" s="423"/>
      <c r="AP18" s="423"/>
      <c r="AQ18" s="423"/>
      <c r="AR18" s="102">
        <v>41</v>
      </c>
      <c r="AS18" s="102"/>
      <c r="AT18" s="493"/>
      <c r="AU18" s="494"/>
      <c r="AV18" s="490"/>
      <c r="AW18" s="457">
        <f>IF(OrderFormType="Wholesale",CEILING(AR18*ExchRate,ExchRateRoundUpTo),CEILING(AN18*ExchRate,ExchRateRoundUpTo)/1.22)</f>
        <v>41</v>
      </c>
      <c r="AX18" s="30"/>
      <c r="AY18" s="456"/>
      <c r="AZ18" s="456"/>
      <c r="BA18" s="456"/>
      <c r="BB18" s="456"/>
      <c r="BC18" s="456"/>
      <c r="BD18" s="456"/>
      <c r="BE18" s="456"/>
      <c r="BF18" s="456"/>
      <c r="BG18" s="547"/>
      <c r="BH18" s="547"/>
      <c r="BI18" s="456"/>
      <c r="BJ18" s="547"/>
      <c r="BK18" s="547"/>
      <c r="BL18" s="547"/>
      <c r="BM18" s="547"/>
      <c r="BN18" s="456"/>
      <c r="BO18" s="458">
        <f>AW18*AX18</f>
        <v>0</v>
      </c>
      <c r="BP18" s="458"/>
      <c r="BQ18" s="458"/>
      <c r="BR18" s="54">
        <v>929</v>
      </c>
      <c r="BS18" s="176">
        <v>115</v>
      </c>
    </row>
    <row r="19" spans="1:71" ht="13.75" customHeight="1" x14ac:dyDescent="0.15">
      <c r="A19" s="54" t="str">
        <f t="shared" si="5"/>
        <v>AC01689</v>
      </c>
      <c r="B19" s="54" t="s">
        <v>269</v>
      </c>
      <c r="C19" s="54" t="s">
        <v>373</v>
      </c>
      <c r="D19" s="54" t="s">
        <v>5</v>
      </c>
      <c r="E19" s="247"/>
      <c r="F19" s="178"/>
      <c r="G19" s="178"/>
      <c r="H19" s="178"/>
      <c r="I19" s="437"/>
      <c r="J19" s="437"/>
      <c r="K19" s="437"/>
      <c r="L19" s="437"/>
      <c r="M19" s="178">
        <v>0.16500000000000001</v>
      </c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8"/>
      <c r="AB19" s="456"/>
      <c r="AC19" s="456"/>
      <c r="AD19" s="178"/>
      <c r="AE19" s="437"/>
      <c r="AF19" s="437"/>
      <c r="AG19" s="437"/>
      <c r="AH19" s="178"/>
      <c r="AI19" s="102"/>
      <c r="AJ19" s="423"/>
      <c r="AK19" s="102"/>
      <c r="AL19" s="423"/>
      <c r="AM19" s="102"/>
      <c r="AN19" s="102">
        <v>121</v>
      </c>
      <c r="AO19" s="423"/>
      <c r="AP19" s="423"/>
      <c r="AQ19" s="423"/>
      <c r="AR19" s="102">
        <v>99</v>
      </c>
      <c r="AS19" s="102"/>
      <c r="AT19" s="493"/>
      <c r="AU19" s="494"/>
      <c r="AV19" s="490"/>
      <c r="AW19" s="457">
        <f>IF(OrderFormType="Wholesale",CEILING(AR19*ExchRate,ExchRateRoundUpTo),CEILING(AN19*ExchRate,ExchRateRoundUpTo)/1.22)</f>
        <v>99</v>
      </c>
      <c r="AX19" s="30"/>
      <c r="AY19" s="456"/>
      <c r="AZ19" s="456"/>
      <c r="BA19" s="456"/>
      <c r="BB19" s="456"/>
      <c r="BC19" s="456"/>
      <c r="BD19" s="456"/>
      <c r="BE19" s="456"/>
      <c r="BF19" s="456"/>
      <c r="BG19" s="547"/>
      <c r="BH19" s="547"/>
      <c r="BI19" s="456"/>
      <c r="BJ19" s="547"/>
      <c r="BK19" s="547"/>
      <c r="BL19" s="547"/>
      <c r="BM19" s="547"/>
      <c r="BN19" s="456"/>
      <c r="BO19" s="458">
        <f>AW19*AX19</f>
        <v>0</v>
      </c>
      <c r="BP19" s="458"/>
      <c r="BQ19" s="458"/>
      <c r="BR19" s="54" t="s">
        <v>374</v>
      </c>
      <c r="BS19" s="176">
        <v>115</v>
      </c>
    </row>
    <row r="20" spans="1:71" ht="13.75" customHeight="1" x14ac:dyDescent="0.15">
      <c r="A20" s="54" t="str">
        <f t="shared" ref="A20" si="6">"AC0"&amp;REPT(0,4-LEN(BR20))&amp;BR20</f>
        <v>AC02214</v>
      </c>
      <c r="B20" s="54" t="s">
        <v>269</v>
      </c>
      <c r="C20" s="54" t="s">
        <v>528</v>
      </c>
      <c r="D20" s="54" t="s">
        <v>5</v>
      </c>
      <c r="E20" s="247"/>
      <c r="F20" s="178"/>
      <c r="G20" s="178"/>
      <c r="H20" s="178"/>
      <c r="I20" s="437"/>
      <c r="J20" s="437"/>
      <c r="K20" s="437"/>
      <c r="L20" s="437"/>
      <c r="M20" s="178">
        <v>0.15</v>
      </c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456"/>
      <c r="AC20" s="456"/>
      <c r="AD20" s="178"/>
      <c r="AE20" s="437"/>
      <c r="AF20" s="437"/>
      <c r="AG20" s="437"/>
      <c r="AH20" s="178"/>
      <c r="AI20" s="102"/>
      <c r="AJ20" s="423"/>
      <c r="AK20" s="102"/>
      <c r="AL20" s="423"/>
      <c r="AM20" s="102"/>
      <c r="AN20" s="102">
        <v>12</v>
      </c>
      <c r="AO20" s="423"/>
      <c r="AP20" s="423"/>
      <c r="AQ20" s="423"/>
      <c r="AR20" s="102">
        <v>9</v>
      </c>
      <c r="AS20" s="102"/>
      <c r="AT20" s="493"/>
      <c r="AU20" s="494"/>
      <c r="AV20" s="490"/>
      <c r="AW20" s="457">
        <f>IF(OrderFormType="Wholesale",CEILING(AR20*ExchRate,ExchRateRoundUpTo),CEILING(AN20*ExchRate,ExchRateRoundUpTo)/1.22)</f>
        <v>9</v>
      </c>
      <c r="AX20" s="30"/>
      <c r="AY20" s="456"/>
      <c r="AZ20" s="456"/>
      <c r="BA20" s="456"/>
      <c r="BB20" s="456"/>
      <c r="BC20" s="456"/>
      <c r="BD20" s="456"/>
      <c r="BE20" s="456"/>
      <c r="BF20" s="456"/>
      <c r="BG20" s="547"/>
      <c r="BH20" s="547"/>
      <c r="BI20" s="456"/>
      <c r="BJ20" s="547"/>
      <c r="BK20" s="547"/>
      <c r="BL20" s="547"/>
      <c r="BM20" s="547"/>
      <c r="BN20" s="456"/>
      <c r="BO20" s="458">
        <f>AW20*AX20</f>
        <v>0</v>
      </c>
      <c r="BP20" s="458"/>
      <c r="BQ20" s="458"/>
      <c r="BR20" s="54" t="s">
        <v>529</v>
      </c>
      <c r="BS20" s="176">
        <v>115</v>
      </c>
    </row>
    <row r="21" spans="1:71" ht="13.75" customHeight="1" x14ac:dyDescent="0.15">
      <c r="A21" s="54" t="str">
        <f t="shared" si="2"/>
        <v>AC02183</v>
      </c>
      <c r="B21" s="54" t="s">
        <v>269</v>
      </c>
      <c r="C21" s="54" t="s">
        <v>489</v>
      </c>
      <c r="D21" s="54" t="s">
        <v>5</v>
      </c>
      <c r="E21" s="247"/>
      <c r="F21" s="178"/>
      <c r="G21" s="178"/>
      <c r="H21" s="178"/>
      <c r="I21" s="437"/>
      <c r="J21" s="437"/>
      <c r="K21" s="437"/>
      <c r="L21" s="437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456"/>
      <c r="AC21" s="456"/>
      <c r="AD21" s="178"/>
      <c r="AE21" s="437"/>
      <c r="AF21" s="437"/>
      <c r="AG21" s="437"/>
      <c r="AH21" s="178"/>
      <c r="AI21" s="102"/>
      <c r="AJ21" s="423"/>
      <c r="AK21" s="102"/>
      <c r="AL21" s="423"/>
      <c r="AM21" s="102"/>
      <c r="AN21" s="102">
        <v>25</v>
      </c>
      <c r="AO21" s="423"/>
      <c r="AP21" s="423"/>
      <c r="AQ21" s="423"/>
      <c r="AR21" s="102">
        <v>20</v>
      </c>
      <c r="AS21" s="102"/>
      <c r="AT21" s="493"/>
      <c r="AU21" s="494"/>
      <c r="AV21" s="490"/>
      <c r="AW21" s="457">
        <f>IF(OrderFormType="Wholesale",CEILING(AR21*ExchRate,ExchRateRoundUpTo),CEILING(AN21*ExchRate,ExchRateRoundUpTo)/1.22)</f>
        <v>20</v>
      </c>
      <c r="AX21" s="30"/>
      <c r="AY21" s="456"/>
      <c r="AZ21" s="456"/>
      <c r="BA21" s="456"/>
      <c r="BB21" s="456"/>
      <c r="BC21" s="456"/>
      <c r="BD21" s="456"/>
      <c r="BE21" s="456"/>
      <c r="BF21" s="456"/>
      <c r="BG21" s="547"/>
      <c r="BH21" s="547"/>
      <c r="BI21" s="456"/>
      <c r="BJ21" s="547"/>
      <c r="BK21" s="547"/>
      <c r="BL21" s="547"/>
      <c r="BM21" s="547"/>
      <c r="BN21" s="456"/>
      <c r="BO21" s="458">
        <f>AW21*AX21</f>
        <v>0</v>
      </c>
      <c r="BP21" s="458"/>
      <c r="BQ21" s="458"/>
      <c r="BR21" s="54" t="s">
        <v>491</v>
      </c>
      <c r="BS21" s="176">
        <v>115</v>
      </c>
    </row>
    <row r="22" spans="1:71" ht="13.75" customHeight="1" x14ac:dyDescent="0.15">
      <c r="A22" s="32"/>
      <c r="B22" s="32"/>
      <c r="C22" s="32"/>
      <c r="D22" s="32"/>
      <c r="E22" s="434"/>
      <c r="F22" s="161"/>
      <c r="G22" s="161"/>
      <c r="H22" s="161"/>
      <c r="I22" s="224"/>
      <c r="J22" s="224"/>
      <c r="K22" s="224"/>
      <c r="L22" s="224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32"/>
      <c r="AC22" s="32"/>
      <c r="AD22" s="161"/>
      <c r="AE22" s="224"/>
      <c r="AF22" s="224"/>
      <c r="AG22" s="224"/>
      <c r="AH22" s="161"/>
      <c r="AI22" s="32"/>
      <c r="AJ22" s="434"/>
      <c r="AK22" s="32"/>
      <c r="AL22" s="434"/>
      <c r="AM22" s="32"/>
      <c r="AN22" s="32"/>
      <c r="AO22" s="434"/>
      <c r="AP22" s="434"/>
      <c r="AQ22" s="434"/>
      <c r="AR22" s="32"/>
      <c r="AS22" s="32"/>
      <c r="AT22" s="32"/>
      <c r="AU22" s="32"/>
      <c r="AV22" s="434"/>
      <c r="AW22" s="32"/>
      <c r="AX22" s="179"/>
      <c r="AY22" s="32"/>
      <c r="AZ22" s="32"/>
      <c r="BA22" s="32"/>
      <c r="BB22" s="32"/>
      <c r="BC22" s="32"/>
      <c r="BD22" s="32"/>
      <c r="BE22" s="32"/>
      <c r="BF22" s="32"/>
      <c r="BG22" s="434"/>
      <c r="BH22" s="434"/>
      <c r="BI22" s="32"/>
      <c r="BJ22" s="434"/>
      <c r="BK22" s="434"/>
      <c r="BL22" s="434"/>
      <c r="BM22" s="434"/>
      <c r="BN22" s="32"/>
      <c r="BO22" s="32"/>
      <c r="BP22" s="32"/>
      <c r="BQ22" s="32"/>
      <c r="BR22" s="32"/>
      <c r="BS22" s="177"/>
    </row>
    <row r="23" spans="1:71" ht="13.75" customHeight="1" x14ac:dyDescent="0.15">
      <c r="A23" s="54" t="str">
        <f t="shared" si="2"/>
        <v>AC01085</v>
      </c>
      <c r="B23" s="54" t="s">
        <v>284</v>
      </c>
      <c r="C23" s="54" t="s">
        <v>285</v>
      </c>
      <c r="D23" s="54" t="s">
        <v>5</v>
      </c>
      <c r="E23" s="247"/>
      <c r="F23" s="178"/>
      <c r="G23" s="178"/>
      <c r="H23" s="178"/>
      <c r="I23" s="437"/>
      <c r="J23" s="437"/>
      <c r="K23" s="437"/>
      <c r="L23" s="437"/>
      <c r="M23" s="178">
        <v>0.16500000000000001</v>
      </c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8"/>
      <c r="AB23" s="456"/>
      <c r="AC23" s="456"/>
      <c r="AD23" s="178"/>
      <c r="AE23" s="437"/>
      <c r="AF23" s="437"/>
      <c r="AG23" s="437"/>
      <c r="AH23" s="178"/>
      <c r="AI23" s="102"/>
      <c r="AJ23" s="423"/>
      <c r="AK23" s="102"/>
      <c r="AL23" s="423"/>
      <c r="AM23" s="102"/>
      <c r="AN23" s="180">
        <v>58</v>
      </c>
      <c r="AO23" s="436"/>
      <c r="AP23" s="436"/>
      <c r="AQ23" s="436"/>
      <c r="AR23" s="102">
        <v>37</v>
      </c>
      <c r="AS23" s="102"/>
      <c r="AT23" s="493"/>
      <c r="AU23" s="494"/>
      <c r="AV23" s="490"/>
      <c r="AW23" s="457">
        <f>IF(OrderFormType="Wholesale",CEILING(AR23*ExchRate,ExchRateRoundUpTo),CEILING(AN23*ExchRate,ExchRateRoundUpTo)/1.22)</f>
        <v>37</v>
      </c>
      <c r="AX23" s="30"/>
      <c r="AY23" s="456"/>
      <c r="AZ23" s="456"/>
      <c r="BA23" s="456"/>
      <c r="BB23" s="456"/>
      <c r="BC23" s="456"/>
      <c r="BD23" s="456"/>
      <c r="BE23" s="456"/>
      <c r="BF23" s="456"/>
      <c r="BG23" s="547"/>
      <c r="BH23" s="547"/>
      <c r="BI23" s="456"/>
      <c r="BJ23" s="547"/>
      <c r="BK23" s="547"/>
      <c r="BL23" s="547"/>
      <c r="BM23" s="547"/>
      <c r="BN23" s="456"/>
      <c r="BO23" s="458">
        <f>AW23*AX23</f>
        <v>0</v>
      </c>
      <c r="BP23" s="458"/>
      <c r="BQ23" s="458"/>
      <c r="BR23" s="54">
        <v>1085</v>
      </c>
      <c r="BS23" s="176">
        <v>91</v>
      </c>
    </row>
    <row r="24" spans="1:71" ht="13.75" customHeight="1" x14ac:dyDescent="0.15">
      <c r="A24" s="32"/>
      <c r="B24" s="32"/>
      <c r="C24" s="32"/>
      <c r="D24" s="32"/>
      <c r="E24" s="434"/>
      <c r="F24" s="161"/>
      <c r="G24" s="161"/>
      <c r="H24" s="161"/>
      <c r="I24" s="224"/>
      <c r="J24" s="224"/>
      <c r="K24" s="224"/>
      <c r="L24" s="224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32"/>
      <c r="AC24" s="32"/>
      <c r="AD24" s="161"/>
      <c r="AE24" s="224"/>
      <c r="AF24" s="224"/>
      <c r="AG24" s="224"/>
      <c r="AH24" s="161"/>
      <c r="AI24" s="32"/>
      <c r="AJ24" s="434"/>
      <c r="AK24" s="32"/>
      <c r="AL24" s="434"/>
      <c r="AM24" s="32"/>
      <c r="AN24" s="32"/>
      <c r="AO24" s="434"/>
      <c r="AP24" s="434"/>
      <c r="AQ24" s="434"/>
      <c r="AR24" s="32"/>
      <c r="AS24" s="32"/>
      <c r="AT24" s="32"/>
      <c r="AU24" s="32"/>
      <c r="AV24" s="434"/>
      <c r="AW24" s="32"/>
      <c r="AX24" s="179"/>
      <c r="AY24" s="32"/>
      <c r="AZ24" s="32"/>
      <c r="BA24" s="32"/>
      <c r="BB24" s="32"/>
      <c r="BC24" s="32"/>
      <c r="BD24" s="32"/>
      <c r="BE24" s="32"/>
      <c r="BF24" s="32"/>
      <c r="BG24" s="434"/>
      <c r="BH24" s="434"/>
      <c r="BI24" s="32"/>
      <c r="BJ24" s="434"/>
      <c r="BK24" s="434"/>
      <c r="BL24" s="434"/>
      <c r="BM24" s="434"/>
      <c r="BN24" s="32"/>
      <c r="BO24" s="32"/>
      <c r="BP24" s="32"/>
      <c r="BQ24" s="32"/>
      <c r="BR24" s="32"/>
      <c r="BS24" s="177"/>
    </row>
    <row r="25" spans="1:71" ht="13" customHeight="1" x14ac:dyDescent="0.15">
      <c r="A25" s="556" t="str">
        <f t="shared" ref="A25" si="7">"AC0"&amp;REPT(0,4-LEN(BR25))&amp;BR25</f>
        <v>AC02577</v>
      </c>
      <c r="B25" s="54" t="s">
        <v>269</v>
      </c>
      <c r="C25" s="529" t="s">
        <v>973</v>
      </c>
      <c r="D25" s="557" t="s">
        <v>5</v>
      </c>
      <c r="E25" s="247"/>
      <c r="F25" s="55"/>
      <c r="G25" s="55"/>
      <c r="H25" s="55"/>
      <c r="I25" s="219"/>
      <c r="J25" s="219"/>
      <c r="K25" s="219"/>
      <c r="L25" s="219"/>
      <c r="M25" s="55">
        <v>1</v>
      </c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456"/>
      <c r="AC25" s="456"/>
      <c r="AD25" s="55"/>
      <c r="AE25" s="219"/>
      <c r="AF25" s="219"/>
      <c r="AG25" s="219"/>
      <c r="AH25" s="55"/>
      <c r="AI25" s="102"/>
      <c r="AJ25" s="423"/>
      <c r="AK25" s="102"/>
      <c r="AL25" s="423"/>
      <c r="AM25" s="102"/>
      <c r="AN25" s="180">
        <v>2</v>
      </c>
      <c r="AO25" s="423"/>
      <c r="AP25" s="423"/>
      <c r="AQ25" s="423"/>
      <c r="AR25" s="102">
        <v>1</v>
      </c>
      <c r="AS25" s="102"/>
      <c r="AT25" s="493"/>
      <c r="AU25" s="494"/>
      <c r="AV25" s="490"/>
      <c r="AW25" s="457">
        <f t="shared" ref="AW25:AW32" si="8">IF(OrderFormType="Wholesale",CEILING(AR25*ExchRate,ExchRateRoundUpTo),CEILING(AN25*ExchRate,ExchRateRoundUpTo)/1.22)</f>
        <v>1</v>
      </c>
      <c r="AX25" s="30"/>
      <c r="AY25" s="456"/>
      <c r="AZ25" s="456"/>
      <c r="BA25" s="456"/>
      <c r="BB25" s="456"/>
      <c r="BC25" s="456"/>
      <c r="BD25" s="456"/>
      <c r="BE25" s="456"/>
      <c r="BF25" s="456"/>
      <c r="BG25" s="547"/>
      <c r="BH25" s="547"/>
      <c r="BI25" s="456"/>
      <c r="BJ25" s="547"/>
      <c r="BK25" s="547"/>
      <c r="BL25" s="547"/>
      <c r="BM25" s="547"/>
      <c r="BN25" s="456"/>
      <c r="BO25" s="458">
        <f t="shared" ref="BO25:BO36" si="9">AW25*AX25</f>
        <v>0</v>
      </c>
      <c r="BP25" s="458"/>
      <c r="BQ25" s="458"/>
      <c r="BR25" s="54" t="s">
        <v>974</v>
      </c>
      <c r="BS25" s="176" t="s">
        <v>445</v>
      </c>
    </row>
    <row r="26" spans="1:71" ht="13" customHeight="1" x14ac:dyDescent="0.15">
      <c r="A26" s="556" t="str">
        <f t="shared" ref="A26" si="10">"AC0"&amp;REPT(0,4-LEN(BR26))&amp;BR26</f>
        <v>AC02593</v>
      </c>
      <c r="B26" s="54" t="s">
        <v>269</v>
      </c>
      <c r="C26" s="529" t="s">
        <v>1002</v>
      </c>
      <c r="D26" s="557" t="s">
        <v>5</v>
      </c>
      <c r="E26" s="247"/>
      <c r="F26" s="55"/>
      <c r="G26" s="55"/>
      <c r="H26" s="55"/>
      <c r="I26" s="219"/>
      <c r="J26" s="219"/>
      <c r="K26" s="219"/>
      <c r="L26" s="219"/>
      <c r="M26" s="55">
        <v>1</v>
      </c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456"/>
      <c r="AC26" s="456"/>
      <c r="AD26" s="55"/>
      <c r="AE26" s="219"/>
      <c r="AF26" s="219"/>
      <c r="AG26" s="219"/>
      <c r="AH26" s="55"/>
      <c r="AI26" s="102"/>
      <c r="AJ26" s="423"/>
      <c r="AK26" s="102"/>
      <c r="AL26" s="423"/>
      <c r="AM26" s="102"/>
      <c r="AN26" s="180">
        <v>244</v>
      </c>
      <c r="AO26" s="423"/>
      <c r="AP26" s="423"/>
      <c r="AQ26" s="423"/>
      <c r="AR26" s="102">
        <v>200</v>
      </c>
      <c r="AS26" s="102"/>
      <c r="AT26" s="493"/>
      <c r="AU26" s="494"/>
      <c r="AV26" s="490"/>
      <c r="AW26" s="457">
        <f t="shared" si="8"/>
        <v>200</v>
      </c>
      <c r="AX26" s="30"/>
      <c r="AY26" s="456"/>
      <c r="AZ26" s="456"/>
      <c r="BA26" s="456"/>
      <c r="BB26" s="456"/>
      <c r="BC26" s="456"/>
      <c r="BD26" s="456"/>
      <c r="BE26" s="456"/>
      <c r="BF26" s="456"/>
      <c r="BG26" s="547"/>
      <c r="BH26" s="547"/>
      <c r="BI26" s="456"/>
      <c r="BJ26" s="547"/>
      <c r="BK26" s="547"/>
      <c r="BL26" s="547"/>
      <c r="BM26" s="547"/>
      <c r="BN26" s="456"/>
      <c r="BO26" s="458">
        <f t="shared" si="9"/>
        <v>0</v>
      </c>
      <c r="BP26" s="458"/>
      <c r="BQ26" s="458"/>
      <c r="BR26" s="54" t="s">
        <v>1003</v>
      </c>
      <c r="BS26" s="176" t="s">
        <v>445</v>
      </c>
    </row>
    <row r="27" spans="1:71" ht="13.75" customHeight="1" x14ac:dyDescent="0.15">
      <c r="A27" s="556" t="str">
        <f t="shared" ref="A27" si="11">"AC0"&amp;REPT(0,4-LEN(BR27))&amp;BR27</f>
        <v>AC02578</v>
      </c>
      <c r="B27" s="54" t="s">
        <v>269</v>
      </c>
      <c r="C27" s="529" t="s">
        <v>975</v>
      </c>
      <c r="D27" s="557" t="s">
        <v>5</v>
      </c>
      <c r="E27" s="247"/>
      <c r="F27" s="55"/>
      <c r="G27" s="55"/>
      <c r="H27" s="55"/>
      <c r="I27" s="219"/>
      <c r="J27" s="219"/>
      <c r="K27" s="219"/>
      <c r="L27" s="219"/>
      <c r="M27" s="55">
        <v>1</v>
      </c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456"/>
      <c r="AC27" s="456"/>
      <c r="AD27" s="55"/>
      <c r="AE27" s="219"/>
      <c r="AF27" s="219"/>
      <c r="AG27" s="219"/>
      <c r="AH27" s="55"/>
      <c r="AI27" s="102"/>
      <c r="AJ27" s="423"/>
      <c r="AK27" s="102"/>
      <c r="AL27" s="423"/>
      <c r="AM27" s="102"/>
      <c r="AN27" s="180">
        <v>23</v>
      </c>
      <c r="AO27" s="423"/>
      <c r="AP27" s="423"/>
      <c r="AQ27" s="423"/>
      <c r="AR27" s="180">
        <v>19.170000000000002</v>
      </c>
      <c r="AS27" s="180"/>
      <c r="AT27" s="493"/>
      <c r="AU27" s="494"/>
      <c r="AV27" s="490"/>
      <c r="AW27" s="457">
        <f t="shared" si="8"/>
        <v>20</v>
      </c>
      <c r="AX27" s="30"/>
      <c r="AY27" s="456"/>
      <c r="AZ27" s="456"/>
      <c r="BA27" s="456"/>
      <c r="BB27" s="456"/>
      <c r="BC27" s="456"/>
      <c r="BD27" s="456"/>
      <c r="BE27" s="456"/>
      <c r="BF27" s="456"/>
      <c r="BG27" s="547"/>
      <c r="BH27" s="547"/>
      <c r="BI27" s="456"/>
      <c r="BJ27" s="547"/>
      <c r="BK27" s="547"/>
      <c r="BL27" s="547"/>
      <c r="BM27" s="547"/>
      <c r="BN27" s="456"/>
      <c r="BO27" s="458">
        <f t="shared" si="9"/>
        <v>0</v>
      </c>
      <c r="BP27" s="458"/>
      <c r="BQ27" s="458"/>
      <c r="BR27" s="54" t="s">
        <v>976</v>
      </c>
      <c r="BS27" s="176" t="s">
        <v>445</v>
      </c>
    </row>
    <row r="28" spans="1:71" ht="13" customHeight="1" x14ac:dyDescent="0.15">
      <c r="A28" s="54" t="str">
        <f t="shared" ref="A28:A29" si="12">"AC0"&amp;REPT(0,4-LEN(BR28))&amp;BR28</f>
        <v>AC00350</v>
      </c>
      <c r="B28" s="54" t="s">
        <v>444</v>
      </c>
      <c r="C28" s="54" t="s">
        <v>447</v>
      </c>
      <c r="D28" s="54" t="s">
        <v>5</v>
      </c>
      <c r="E28" s="247"/>
      <c r="F28" s="178"/>
      <c r="G28" s="178"/>
      <c r="H28" s="178"/>
      <c r="I28" s="437"/>
      <c r="J28" s="437"/>
      <c r="K28" s="437"/>
      <c r="L28" s="437"/>
      <c r="M28" s="178">
        <v>2</v>
      </c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  <c r="AA28" s="178"/>
      <c r="AB28" s="456"/>
      <c r="AC28" s="456"/>
      <c r="AD28" s="178"/>
      <c r="AE28" s="437"/>
      <c r="AF28" s="437"/>
      <c r="AG28" s="437"/>
      <c r="AH28" s="178"/>
      <c r="AI28" s="102"/>
      <c r="AJ28" s="423"/>
      <c r="AK28" s="102"/>
      <c r="AL28" s="423"/>
      <c r="AM28" s="102"/>
      <c r="AN28" s="180">
        <v>0.45</v>
      </c>
      <c r="AO28" s="436"/>
      <c r="AP28" s="436"/>
      <c r="AQ28" s="436"/>
      <c r="AR28" s="102">
        <v>0.3</v>
      </c>
      <c r="AS28" s="102"/>
      <c r="AT28" s="493"/>
      <c r="AU28" s="494"/>
      <c r="AV28" s="490"/>
      <c r="AW28" s="457">
        <f>IF(OrderFormType="Wholesale",AR28*ExchRate,AN28*ExchRate/1.22)</f>
        <v>0.3</v>
      </c>
      <c r="AX28" s="30"/>
      <c r="AY28" s="456"/>
      <c r="AZ28" s="456"/>
      <c r="BA28" s="456"/>
      <c r="BB28" s="456"/>
      <c r="BC28" s="456"/>
      <c r="BD28" s="456"/>
      <c r="BE28" s="456"/>
      <c r="BF28" s="456"/>
      <c r="BG28" s="547"/>
      <c r="BH28" s="547"/>
      <c r="BI28" s="456"/>
      <c r="BJ28" s="547"/>
      <c r="BK28" s="547"/>
      <c r="BL28" s="547"/>
      <c r="BM28" s="547"/>
      <c r="BN28" s="456"/>
      <c r="BO28" s="458">
        <f t="shared" si="9"/>
        <v>0</v>
      </c>
      <c r="BP28" s="458"/>
      <c r="BQ28" s="458"/>
      <c r="BR28" s="54" t="s">
        <v>449</v>
      </c>
      <c r="BS28" s="176" t="s">
        <v>445</v>
      </c>
    </row>
    <row r="29" spans="1:71" ht="13.75" customHeight="1" x14ac:dyDescent="0.15">
      <c r="A29" s="54" t="str">
        <f t="shared" si="12"/>
        <v>AC01686</v>
      </c>
      <c r="B29" s="54" t="s">
        <v>444</v>
      </c>
      <c r="C29" s="54" t="s">
        <v>446</v>
      </c>
      <c r="D29" s="54" t="s">
        <v>5</v>
      </c>
      <c r="E29" s="247"/>
      <c r="F29" s="178"/>
      <c r="G29" s="178"/>
      <c r="H29" s="178"/>
      <c r="I29" s="437"/>
      <c r="J29" s="437"/>
      <c r="K29" s="437"/>
      <c r="L29" s="437"/>
      <c r="M29" s="178">
        <v>2</v>
      </c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456"/>
      <c r="AC29" s="456"/>
      <c r="AD29" s="178"/>
      <c r="AE29" s="437"/>
      <c r="AF29" s="437"/>
      <c r="AG29" s="437"/>
      <c r="AH29" s="178"/>
      <c r="AI29" s="102"/>
      <c r="AJ29" s="423"/>
      <c r="AK29" s="102"/>
      <c r="AL29" s="423"/>
      <c r="AM29" s="102"/>
      <c r="AN29" s="180">
        <v>45</v>
      </c>
      <c r="AO29" s="436"/>
      <c r="AP29" s="436"/>
      <c r="AQ29" s="436"/>
      <c r="AR29" s="102">
        <v>37</v>
      </c>
      <c r="AS29" s="102"/>
      <c r="AT29" s="493"/>
      <c r="AU29" s="494"/>
      <c r="AV29" s="490"/>
      <c r="AW29" s="457">
        <f t="shared" si="8"/>
        <v>37</v>
      </c>
      <c r="AX29" s="30"/>
      <c r="AY29" s="456"/>
      <c r="AZ29" s="456"/>
      <c r="BA29" s="456"/>
      <c r="BB29" s="456"/>
      <c r="BC29" s="456"/>
      <c r="BD29" s="456"/>
      <c r="BE29" s="456"/>
      <c r="BF29" s="456"/>
      <c r="BG29" s="547"/>
      <c r="BH29" s="547"/>
      <c r="BI29" s="456"/>
      <c r="BJ29" s="547"/>
      <c r="BK29" s="547"/>
      <c r="BL29" s="547"/>
      <c r="BM29" s="547"/>
      <c r="BN29" s="456"/>
      <c r="BO29" s="458">
        <f t="shared" si="9"/>
        <v>0</v>
      </c>
      <c r="BP29" s="458"/>
      <c r="BQ29" s="458"/>
      <c r="BR29" s="54" t="s">
        <v>450</v>
      </c>
      <c r="BS29" s="176" t="s">
        <v>445</v>
      </c>
    </row>
    <row r="30" spans="1:71" ht="13.75" hidden="1" customHeight="1" x14ac:dyDescent="0.15">
      <c r="A30" s="54" t="str">
        <f t="shared" ref="A30:A31" si="13">"AC0"&amp;REPT(0,4-LEN(BR30))&amp;BR30</f>
        <v>AC02004</v>
      </c>
      <c r="B30" s="54" t="s">
        <v>444</v>
      </c>
      <c r="C30" s="54" t="s">
        <v>1105</v>
      </c>
      <c r="D30" s="54" t="s">
        <v>5</v>
      </c>
      <c r="E30" s="247"/>
      <c r="F30" s="178"/>
      <c r="G30" s="178"/>
      <c r="H30" s="178"/>
      <c r="I30" s="437"/>
      <c r="J30" s="437"/>
      <c r="K30" s="437"/>
      <c r="L30" s="437"/>
      <c r="M30" s="178">
        <v>2</v>
      </c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456"/>
      <c r="AC30" s="456"/>
      <c r="AD30" s="178"/>
      <c r="AE30" s="437"/>
      <c r="AF30" s="437"/>
      <c r="AG30" s="437"/>
      <c r="AH30" s="178"/>
      <c r="AI30" s="102"/>
      <c r="AJ30" s="423"/>
      <c r="AK30" s="102"/>
      <c r="AL30" s="423"/>
      <c r="AM30" s="102"/>
      <c r="AN30" s="180">
        <v>21</v>
      </c>
      <c r="AO30" s="436"/>
      <c r="AP30" s="436"/>
      <c r="AQ30" s="436"/>
      <c r="AR30" s="102">
        <v>17.09</v>
      </c>
      <c r="AS30" s="102"/>
      <c r="AT30" s="493"/>
      <c r="AU30" s="494"/>
      <c r="AV30" s="490"/>
      <c r="AW30" s="457">
        <f t="shared" si="8"/>
        <v>18</v>
      </c>
      <c r="AX30" s="30"/>
      <c r="AY30" s="456"/>
      <c r="AZ30" s="456"/>
      <c r="BA30" s="456"/>
      <c r="BB30" s="456"/>
      <c r="BC30" s="456"/>
      <c r="BD30" s="456"/>
      <c r="BE30" s="456"/>
      <c r="BF30" s="456"/>
      <c r="BG30" s="547"/>
      <c r="BH30" s="547"/>
      <c r="BI30" s="456"/>
      <c r="BJ30" s="547"/>
      <c r="BK30" s="547"/>
      <c r="BL30" s="547"/>
      <c r="BM30" s="547"/>
      <c r="BN30" s="456"/>
      <c r="BO30" s="458">
        <f t="shared" si="9"/>
        <v>0</v>
      </c>
      <c r="BP30" s="458"/>
      <c r="BQ30" s="458"/>
      <c r="BR30" s="54" t="s">
        <v>432</v>
      </c>
      <c r="BS30" s="176" t="s">
        <v>445</v>
      </c>
    </row>
    <row r="31" spans="1:71" ht="13.75" hidden="1" customHeight="1" x14ac:dyDescent="0.15">
      <c r="A31" s="54" t="str">
        <f t="shared" si="13"/>
        <v>AC02717</v>
      </c>
      <c r="B31" s="54" t="s">
        <v>444</v>
      </c>
      <c r="C31" s="54" t="s">
        <v>1117</v>
      </c>
      <c r="D31" s="54" t="s">
        <v>5</v>
      </c>
      <c r="E31" s="247"/>
      <c r="F31" s="178"/>
      <c r="G31" s="178"/>
      <c r="H31" s="178"/>
      <c r="I31" s="437"/>
      <c r="J31" s="437"/>
      <c r="K31" s="437"/>
      <c r="L31" s="437"/>
      <c r="M31" s="178">
        <v>2</v>
      </c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456"/>
      <c r="AC31" s="456"/>
      <c r="AD31" s="178"/>
      <c r="AE31" s="437"/>
      <c r="AF31" s="437"/>
      <c r="AG31" s="437"/>
      <c r="AH31" s="178"/>
      <c r="AI31" s="102"/>
      <c r="AJ31" s="423"/>
      <c r="AK31" s="102"/>
      <c r="AL31" s="423"/>
      <c r="AM31" s="102"/>
      <c r="AN31" s="180">
        <v>11</v>
      </c>
      <c r="AO31" s="436"/>
      <c r="AP31" s="436"/>
      <c r="AQ31" s="436"/>
      <c r="AR31" s="102">
        <v>8.67</v>
      </c>
      <c r="AS31" s="102"/>
      <c r="AT31" s="493"/>
      <c r="AU31" s="494"/>
      <c r="AV31" s="490"/>
      <c r="AW31" s="457">
        <f t="shared" ref="AW31" si="14">IF(OrderFormType="Wholesale",CEILING(AR31*ExchRate,ExchRateRoundUpTo),CEILING(AN31*ExchRate,ExchRateRoundUpTo)/1.22)</f>
        <v>9</v>
      </c>
      <c r="AX31" s="30"/>
      <c r="AY31" s="456"/>
      <c r="AZ31" s="456"/>
      <c r="BA31" s="456"/>
      <c r="BB31" s="456"/>
      <c r="BC31" s="456"/>
      <c r="BD31" s="456"/>
      <c r="BE31" s="456"/>
      <c r="BF31" s="456"/>
      <c r="BG31" s="547"/>
      <c r="BH31" s="547"/>
      <c r="BI31" s="456"/>
      <c r="BJ31" s="547"/>
      <c r="BK31" s="547"/>
      <c r="BL31" s="547"/>
      <c r="BM31" s="547"/>
      <c r="BN31" s="456"/>
      <c r="BO31" s="458">
        <f t="shared" si="9"/>
        <v>0</v>
      </c>
      <c r="BP31" s="458"/>
      <c r="BQ31" s="458"/>
      <c r="BR31" s="54" t="s">
        <v>1118</v>
      </c>
      <c r="BS31" s="176" t="s">
        <v>445</v>
      </c>
    </row>
    <row r="32" spans="1:71" ht="13.75" hidden="1" customHeight="1" x14ac:dyDescent="0.15">
      <c r="A32" s="54" t="str">
        <f t="shared" ref="A32:A33" si="15">"AC0"&amp;REPT(0,4-LEN(BR32))&amp;BR32</f>
        <v>AC02005</v>
      </c>
      <c r="B32" s="54" t="s">
        <v>444</v>
      </c>
      <c r="C32" s="54" t="s">
        <v>1106</v>
      </c>
      <c r="D32" s="54" t="s">
        <v>5</v>
      </c>
      <c r="E32" s="247"/>
      <c r="F32" s="178"/>
      <c r="G32" s="178"/>
      <c r="H32" s="178"/>
      <c r="I32" s="437"/>
      <c r="J32" s="437"/>
      <c r="K32" s="437"/>
      <c r="L32" s="437"/>
      <c r="M32" s="178">
        <v>2</v>
      </c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  <c r="AA32" s="178"/>
      <c r="AB32" s="456"/>
      <c r="AC32" s="456"/>
      <c r="AD32" s="178"/>
      <c r="AE32" s="437"/>
      <c r="AF32" s="437"/>
      <c r="AG32" s="437"/>
      <c r="AH32" s="178"/>
      <c r="AI32" s="102"/>
      <c r="AJ32" s="423"/>
      <c r="AK32" s="102"/>
      <c r="AL32" s="423"/>
      <c r="AM32" s="102"/>
      <c r="AN32" s="180">
        <v>15</v>
      </c>
      <c r="AO32" s="436"/>
      <c r="AP32" s="436"/>
      <c r="AQ32" s="436"/>
      <c r="AR32" s="102">
        <v>12.38</v>
      </c>
      <c r="AS32" s="102"/>
      <c r="AT32" s="493"/>
      <c r="AU32" s="494"/>
      <c r="AV32" s="490"/>
      <c r="AW32" s="457">
        <f t="shared" si="8"/>
        <v>13</v>
      </c>
      <c r="AX32" s="30"/>
      <c r="AY32" s="456"/>
      <c r="AZ32" s="456"/>
      <c r="BA32" s="456"/>
      <c r="BB32" s="456"/>
      <c r="BC32" s="456"/>
      <c r="BD32" s="456"/>
      <c r="BE32" s="456"/>
      <c r="BF32" s="456"/>
      <c r="BG32" s="547"/>
      <c r="BH32" s="547"/>
      <c r="BI32" s="456"/>
      <c r="BJ32" s="547"/>
      <c r="BK32" s="547"/>
      <c r="BL32" s="547"/>
      <c r="BM32" s="547"/>
      <c r="BN32" s="456"/>
      <c r="BO32" s="458">
        <f t="shared" si="9"/>
        <v>0</v>
      </c>
      <c r="BP32" s="458"/>
      <c r="BQ32" s="458"/>
      <c r="BR32" s="54" t="s">
        <v>448</v>
      </c>
      <c r="BS32" s="176" t="s">
        <v>445</v>
      </c>
    </row>
    <row r="33" spans="1:71" ht="13.75" hidden="1" customHeight="1" x14ac:dyDescent="0.15">
      <c r="A33" s="54" t="str">
        <f t="shared" si="15"/>
        <v>AC02707</v>
      </c>
      <c r="B33" s="54" t="s">
        <v>444</v>
      </c>
      <c r="C33" s="54" t="s">
        <v>1107</v>
      </c>
      <c r="D33" s="54" t="s">
        <v>5</v>
      </c>
      <c r="E33" s="247"/>
      <c r="F33" s="178"/>
      <c r="G33" s="178"/>
      <c r="H33" s="178"/>
      <c r="I33" s="437"/>
      <c r="J33" s="437"/>
      <c r="K33" s="437"/>
      <c r="L33" s="437"/>
      <c r="M33" s="178">
        <v>2</v>
      </c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  <c r="AA33" s="178"/>
      <c r="AB33" s="456"/>
      <c r="AC33" s="456"/>
      <c r="AD33" s="178"/>
      <c r="AE33" s="437"/>
      <c r="AF33" s="437"/>
      <c r="AG33" s="437"/>
      <c r="AH33" s="178"/>
      <c r="AI33" s="102"/>
      <c r="AJ33" s="423"/>
      <c r="AK33" s="102"/>
      <c r="AL33" s="423"/>
      <c r="AM33" s="102"/>
      <c r="AN33" s="180">
        <v>16</v>
      </c>
      <c r="AO33" s="436"/>
      <c r="AP33" s="436"/>
      <c r="AQ33" s="436"/>
      <c r="AR33" s="102">
        <v>13.1</v>
      </c>
      <c r="AS33" s="102"/>
      <c r="AT33" s="493"/>
      <c r="AU33" s="494"/>
      <c r="AV33" s="490"/>
      <c r="AW33" s="457">
        <f t="shared" ref="AW33:AW34" si="16">IF(OrderFormType="Wholesale",CEILING(AR33*ExchRate,ExchRateRoundUpTo),CEILING(AN33*ExchRate,ExchRateRoundUpTo)/1.22)</f>
        <v>14</v>
      </c>
      <c r="AX33" s="30"/>
      <c r="AY33" s="456"/>
      <c r="AZ33" s="456"/>
      <c r="BA33" s="456"/>
      <c r="BB33" s="456"/>
      <c r="BC33" s="456"/>
      <c r="BD33" s="456"/>
      <c r="BE33" s="456"/>
      <c r="BF33" s="456"/>
      <c r="BG33" s="547"/>
      <c r="BH33" s="547"/>
      <c r="BI33" s="456"/>
      <c r="BJ33" s="547"/>
      <c r="BK33" s="547"/>
      <c r="BL33" s="547"/>
      <c r="BM33" s="547"/>
      <c r="BN33" s="456"/>
      <c r="BO33" s="458">
        <f t="shared" si="9"/>
        <v>0</v>
      </c>
      <c r="BP33" s="458"/>
      <c r="BQ33" s="458"/>
      <c r="BR33" s="54" t="s">
        <v>1116</v>
      </c>
      <c r="BS33" s="176" t="s">
        <v>445</v>
      </c>
    </row>
    <row r="34" spans="1:71" ht="13.75" hidden="1" customHeight="1" x14ac:dyDescent="0.15">
      <c r="A34" s="54" t="str">
        <f t="shared" ref="A34" si="17">"AC0"&amp;REPT(0,4-LEN(BR34))&amp;BR34</f>
        <v>AC02708</v>
      </c>
      <c r="B34" s="54" t="s">
        <v>444</v>
      </c>
      <c r="C34" s="54" t="s">
        <v>1108</v>
      </c>
      <c r="D34" s="54" t="s">
        <v>5</v>
      </c>
      <c r="E34" s="247"/>
      <c r="F34" s="178"/>
      <c r="G34" s="178"/>
      <c r="H34" s="178"/>
      <c r="I34" s="437"/>
      <c r="J34" s="437"/>
      <c r="K34" s="437"/>
      <c r="L34" s="437"/>
      <c r="M34" s="178">
        <v>2</v>
      </c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  <c r="AA34" s="178"/>
      <c r="AB34" s="456"/>
      <c r="AC34" s="456"/>
      <c r="AD34" s="178"/>
      <c r="AE34" s="437"/>
      <c r="AF34" s="437"/>
      <c r="AG34" s="437"/>
      <c r="AH34" s="178"/>
      <c r="AI34" s="102"/>
      <c r="AJ34" s="423"/>
      <c r="AK34" s="102"/>
      <c r="AL34" s="423"/>
      <c r="AM34" s="102"/>
      <c r="AN34" s="180">
        <v>10</v>
      </c>
      <c r="AO34" s="436"/>
      <c r="AP34" s="436"/>
      <c r="AQ34" s="436"/>
      <c r="AR34" s="102">
        <v>7.84</v>
      </c>
      <c r="AS34" s="102"/>
      <c r="AT34" s="493"/>
      <c r="AU34" s="494"/>
      <c r="AV34" s="490"/>
      <c r="AW34" s="457">
        <f t="shared" si="16"/>
        <v>8</v>
      </c>
      <c r="AX34" s="30"/>
      <c r="AY34" s="456"/>
      <c r="AZ34" s="456"/>
      <c r="BA34" s="456"/>
      <c r="BB34" s="456"/>
      <c r="BC34" s="456"/>
      <c r="BD34" s="456"/>
      <c r="BE34" s="456"/>
      <c r="BF34" s="456"/>
      <c r="BG34" s="547"/>
      <c r="BH34" s="547"/>
      <c r="BI34" s="456"/>
      <c r="BJ34" s="547"/>
      <c r="BK34" s="547"/>
      <c r="BL34" s="547"/>
      <c r="BM34" s="547"/>
      <c r="BN34" s="456"/>
      <c r="BO34" s="458">
        <f t="shared" si="9"/>
        <v>0</v>
      </c>
      <c r="BP34" s="458"/>
      <c r="BQ34" s="458"/>
      <c r="BR34" s="54" t="s">
        <v>1112</v>
      </c>
      <c r="BS34" s="176" t="s">
        <v>445</v>
      </c>
    </row>
    <row r="35" spans="1:71" ht="13.75" hidden="1" customHeight="1" x14ac:dyDescent="0.15">
      <c r="A35" s="54" t="str">
        <f t="shared" ref="A35" si="18">"AC0"&amp;REPT(0,4-LEN(BR35))&amp;BR35</f>
        <v>AC02709</v>
      </c>
      <c r="B35" s="54" t="s">
        <v>444</v>
      </c>
      <c r="C35" s="54" t="s">
        <v>1109</v>
      </c>
      <c r="D35" s="54" t="s">
        <v>5</v>
      </c>
      <c r="E35" s="247"/>
      <c r="F35" s="178"/>
      <c r="G35" s="178"/>
      <c r="H35" s="178"/>
      <c r="I35" s="437"/>
      <c r="J35" s="437"/>
      <c r="K35" s="437"/>
      <c r="L35" s="437"/>
      <c r="M35" s="178">
        <v>2</v>
      </c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456"/>
      <c r="AC35" s="456"/>
      <c r="AD35" s="178"/>
      <c r="AE35" s="437"/>
      <c r="AF35" s="437"/>
      <c r="AG35" s="437"/>
      <c r="AH35" s="178"/>
      <c r="AI35" s="102"/>
      <c r="AJ35" s="423"/>
      <c r="AK35" s="102"/>
      <c r="AL35" s="423"/>
      <c r="AM35" s="102"/>
      <c r="AN35" s="180">
        <v>10</v>
      </c>
      <c r="AO35" s="436"/>
      <c r="AP35" s="436"/>
      <c r="AQ35" s="436"/>
      <c r="AR35" s="102">
        <v>8.3699999999999992</v>
      </c>
      <c r="AS35" s="102"/>
      <c r="AT35" s="493"/>
      <c r="AU35" s="494"/>
      <c r="AV35" s="490"/>
      <c r="AW35" s="457">
        <f t="shared" ref="AW35" si="19">IF(OrderFormType="Wholesale",CEILING(AR35*ExchRate,ExchRateRoundUpTo),CEILING(AN35*ExchRate,ExchRateRoundUpTo)/1.22)</f>
        <v>9</v>
      </c>
      <c r="AX35" s="30"/>
      <c r="AY35" s="456"/>
      <c r="AZ35" s="456"/>
      <c r="BA35" s="456"/>
      <c r="BB35" s="456"/>
      <c r="BC35" s="456"/>
      <c r="BD35" s="456"/>
      <c r="BE35" s="456"/>
      <c r="BF35" s="456"/>
      <c r="BG35" s="547"/>
      <c r="BH35" s="547"/>
      <c r="BI35" s="456"/>
      <c r="BJ35" s="547"/>
      <c r="BK35" s="547"/>
      <c r="BL35" s="547"/>
      <c r="BM35" s="547"/>
      <c r="BN35" s="456"/>
      <c r="BO35" s="458">
        <f t="shared" si="9"/>
        <v>0</v>
      </c>
      <c r="BP35" s="458"/>
      <c r="BQ35" s="458"/>
      <c r="BR35" s="54" t="s">
        <v>1113</v>
      </c>
      <c r="BS35" s="176" t="s">
        <v>445</v>
      </c>
    </row>
    <row r="36" spans="1:71" ht="13.75" hidden="1" customHeight="1" x14ac:dyDescent="0.15">
      <c r="A36" s="54" t="str">
        <f t="shared" ref="A36" si="20">"AC0"&amp;REPT(0,4-LEN(BR36))&amp;BR36</f>
        <v>AC02710</v>
      </c>
      <c r="B36" s="54" t="s">
        <v>444</v>
      </c>
      <c r="C36" s="54" t="s">
        <v>1110</v>
      </c>
      <c r="D36" s="54" t="s">
        <v>5</v>
      </c>
      <c r="E36" s="247"/>
      <c r="F36" s="178"/>
      <c r="G36" s="178"/>
      <c r="H36" s="178"/>
      <c r="I36" s="437"/>
      <c r="J36" s="437"/>
      <c r="K36" s="437"/>
      <c r="L36" s="437"/>
      <c r="M36" s="178">
        <v>2</v>
      </c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456"/>
      <c r="AC36" s="456"/>
      <c r="AD36" s="178"/>
      <c r="AE36" s="437"/>
      <c r="AF36" s="437"/>
      <c r="AG36" s="437"/>
      <c r="AH36" s="178"/>
      <c r="AI36" s="102"/>
      <c r="AJ36" s="423"/>
      <c r="AK36" s="102"/>
      <c r="AL36" s="423"/>
      <c r="AM36" s="102"/>
      <c r="AN36" s="180">
        <v>13</v>
      </c>
      <c r="AO36" s="436"/>
      <c r="AP36" s="436"/>
      <c r="AQ36" s="436"/>
      <c r="AR36" s="102">
        <v>10.83</v>
      </c>
      <c r="AS36" s="102"/>
      <c r="AT36" s="493"/>
      <c r="AU36" s="494"/>
      <c r="AV36" s="490"/>
      <c r="AW36" s="457">
        <f t="shared" ref="AW36" si="21">IF(OrderFormType="Wholesale",CEILING(AR36*ExchRate,ExchRateRoundUpTo),CEILING(AN36*ExchRate,ExchRateRoundUpTo)/1.22)</f>
        <v>11</v>
      </c>
      <c r="AX36" s="30"/>
      <c r="AY36" s="456"/>
      <c r="AZ36" s="456"/>
      <c r="BA36" s="456"/>
      <c r="BB36" s="456"/>
      <c r="BC36" s="456"/>
      <c r="BD36" s="456"/>
      <c r="BE36" s="456"/>
      <c r="BF36" s="456"/>
      <c r="BG36" s="547"/>
      <c r="BH36" s="547"/>
      <c r="BI36" s="456"/>
      <c r="BJ36" s="547"/>
      <c r="BK36" s="547"/>
      <c r="BL36" s="547"/>
      <c r="BM36" s="547"/>
      <c r="BN36" s="456"/>
      <c r="BO36" s="458">
        <f t="shared" si="9"/>
        <v>0</v>
      </c>
      <c r="BP36" s="458"/>
      <c r="BQ36" s="458"/>
      <c r="BR36" s="54" t="s">
        <v>1114</v>
      </c>
      <c r="BS36" s="176" t="s">
        <v>445</v>
      </c>
    </row>
    <row r="37" spans="1:71" ht="13.75" hidden="1" customHeight="1" x14ac:dyDescent="0.15">
      <c r="A37" s="54" t="str">
        <f t="shared" ref="A37" si="22">"AC0"&amp;REPT(0,4-LEN(BR37))&amp;BR37</f>
        <v>AC02711</v>
      </c>
      <c r="B37" s="54" t="s">
        <v>444</v>
      </c>
      <c r="C37" s="54" t="s">
        <v>1111</v>
      </c>
      <c r="D37" s="54" t="s">
        <v>5</v>
      </c>
      <c r="E37" s="247"/>
      <c r="F37" s="178"/>
      <c r="G37" s="178"/>
      <c r="H37" s="178"/>
      <c r="I37" s="437"/>
      <c r="J37" s="437"/>
      <c r="K37" s="437"/>
      <c r="L37" s="437"/>
      <c r="M37" s="178">
        <v>2</v>
      </c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456"/>
      <c r="AC37" s="456"/>
      <c r="AD37" s="178"/>
      <c r="AE37" s="437"/>
      <c r="AF37" s="437"/>
      <c r="AG37" s="437"/>
      <c r="AH37" s="178"/>
      <c r="AI37" s="102"/>
      <c r="AJ37" s="423"/>
      <c r="AK37" s="102"/>
      <c r="AL37" s="423"/>
      <c r="AM37" s="102"/>
      <c r="AN37" s="180">
        <v>15</v>
      </c>
      <c r="AO37" s="436"/>
      <c r="AP37" s="436"/>
      <c r="AQ37" s="436"/>
      <c r="AR37" s="102">
        <v>11.93</v>
      </c>
      <c r="AS37" s="102"/>
      <c r="AT37" s="493"/>
      <c r="AU37" s="494"/>
      <c r="AV37" s="490"/>
      <c r="AW37" s="457">
        <f t="shared" ref="AW37" si="23">IF(OrderFormType="Wholesale",CEILING(AR37*ExchRate,ExchRateRoundUpTo),CEILING(AN37*ExchRate,ExchRateRoundUpTo)/1.22)</f>
        <v>12</v>
      </c>
      <c r="AX37" s="30"/>
      <c r="AY37" s="456"/>
      <c r="AZ37" s="456"/>
      <c r="BA37" s="456"/>
      <c r="BB37" s="456"/>
      <c r="BC37" s="456"/>
      <c r="BD37" s="456"/>
      <c r="BE37" s="456"/>
      <c r="BF37" s="456"/>
      <c r="BG37" s="547"/>
      <c r="BH37" s="547"/>
      <c r="BI37" s="456"/>
      <c r="BJ37" s="547"/>
      <c r="BK37" s="547"/>
      <c r="BL37" s="547"/>
      <c r="BM37" s="547"/>
      <c r="BN37" s="456"/>
      <c r="BO37" s="458">
        <f t="shared" ref="BO37" si="24">AW37*AX37</f>
        <v>0</v>
      </c>
      <c r="BP37" s="458"/>
      <c r="BQ37" s="458"/>
      <c r="BR37" s="54" t="s">
        <v>1115</v>
      </c>
      <c r="BS37" s="176" t="s">
        <v>445</v>
      </c>
    </row>
    <row r="38" spans="1:71" ht="13.75" customHeight="1" x14ac:dyDescent="0.15">
      <c r="A38" s="181"/>
      <c r="B38" s="181"/>
      <c r="C38" s="181"/>
      <c r="D38" s="181"/>
      <c r="E38" s="435"/>
      <c r="F38" s="156"/>
      <c r="G38" s="156"/>
      <c r="H38" s="156"/>
      <c r="I38" s="438"/>
      <c r="J38" s="438"/>
      <c r="K38" s="438"/>
      <c r="L38" s="438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541"/>
      <c r="AC38" s="541"/>
      <c r="AD38" s="156"/>
      <c r="AE38" s="438"/>
      <c r="AF38" s="438"/>
      <c r="AG38" s="438"/>
      <c r="AH38" s="156"/>
      <c r="AI38" s="181"/>
      <c r="AJ38" s="435"/>
      <c r="AK38" s="435"/>
      <c r="AL38" s="435"/>
      <c r="AM38" s="435"/>
      <c r="AN38" s="181"/>
      <c r="AO38" s="435"/>
      <c r="AP38" s="435"/>
      <c r="AQ38" s="435"/>
      <c r="AR38" s="181"/>
      <c r="AS38" s="181"/>
      <c r="AT38" s="181"/>
      <c r="AU38" s="181"/>
      <c r="AV38" s="435"/>
      <c r="AW38" s="181"/>
      <c r="AX38" s="182"/>
      <c r="AY38" s="541"/>
      <c r="AZ38" s="541"/>
      <c r="BA38" s="541"/>
      <c r="BB38" s="541"/>
      <c r="BC38" s="541"/>
      <c r="BD38" s="541"/>
      <c r="BE38" s="541"/>
      <c r="BF38" s="541"/>
      <c r="BG38" s="548"/>
      <c r="BH38" s="548"/>
      <c r="BI38" s="541"/>
      <c r="BJ38" s="548"/>
      <c r="BK38" s="548"/>
      <c r="BL38" s="548"/>
      <c r="BM38" s="548"/>
      <c r="BN38" s="541"/>
      <c r="BO38" s="181"/>
      <c r="BP38" s="181"/>
      <c r="BQ38" s="181"/>
      <c r="BR38" s="181"/>
      <c r="BS38" s="183"/>
    </row>
  </sheetData>
  <sheetProtection sort="0" autoFilter="0"/>
  <phoneticPr fontId="25" type="noConversion"/>
  <conditionalFormatting sqref="AT13:AV13">
    <cfRule type="dataBar" priority="121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{FFB4EAFB-1E97-DB40-AC63-5D8AA670E4DC}</x14:id>
        </ext>
      </extLst>
    </cfRule>
  </conditionalFormatting>
  <conditionalFormatting sqref="AT14:AV24 AT5:AV12 AT28:AV38">
    <cfRule type="dataBar" priority="255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{C8B8D8F5-A031-6349-9B31-68384F1DC2D3}</x14:id>
        </ext>
      </extLst>
    </cfRule>
  </conditionalFormatting>
  <conditionalFormatting sqref="AT25:AV27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{8E61B8F1-0DF6-F147-866A-E378BBA287E7}</x14:id>
        </ext>
      </extLst>
    </cfRule>
  </conditionalFormatting>
  <dataValidations count="1">
    <dataValidation type="whole" operator="greaterThan" allowBlank="1" showInputMessage="1" showErrorMessage="1" sqref="AB6:AC38 AX6:BN38" xr:uid="{00000000-0002-0000-0900-000000000000}">
      <formula1>0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FB4EAFB-1E97-DB40-AC63-5D8AA670E4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AT13:AV13</xm:sqref>
        </x14:conditionalFormatting>
        <x14:conditionalFormatting xmlns:xm="http://schemas.microsoft.com/office/excel/2006/main">
          <x14:cfRule type="dataBar" id="{C8B8D8F5-A031-6349-9B31-68384F1DC2D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AT14:AV24 AT5:AV12 AT28:AV38</xm:sqref>
        </x14:conditionalFormatting>
        <x14:conditionalFormatting xmlns:xm="http://schemas.microsoft.com/office/excel/2006/main">
          <x14:cfRule type="dataBar" id="{8E61B8F1-0DF6-F147-866A-E378BBA287E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AT25:AV27</xm:sqref>
        </x14:conditionalFormatting>
        <x14:conditionalFormatting xmlns:xm="http://schemas.microsoft.com/office/excel/2006/main">
          <x14:cfRule type="expression" priority="3" id="{B8E2E91C-B0DD-4846-9884-741F87E19B83}">
            <xm:f>Currency!$H$2="Won"</xm:f>
            <x14:dxf>
              <numFmt numFmtId="182" formatCode="[$₩-412]#,##0.00"/>
            </x14:dxf>
          </x14:cfRule>
          <x14:cfRule type="expression" priority="208" id="{4F6DF2D3-756E-8E41-94AB-F0315DF4D705}">
            <xm:f>Currency!$H$2="Dollar"</xm:f>
            <x14:dxf>
              <numFmt numFmtId="171" formatCode="[$$-409]#,##0.00"/>
            </x14:dxf>
          </x14:cfRule>
          <x14:cfRule type="expression" priority="209" id="{5E7D0DF9-6850-2948-8ADF-359A1CD758FF}">
            <xm:f>Currency!$H$2="Pound"</xm:f>
            <x14:dxf>
              <numFmt numFmtId="181" formatCode="[$£-809]#,##0.00"/>
            </x14:dxf>
          </x14:cfRule>
          <x14:cfRule type="expression" priority="210" id="{2715983F-25E1-814B-AB26-E87CB8DC9657}">
            <xm:f>Currency!$H$2="Franc"</xm:f>
            <x14:dxf>
              <numFmt numFmtId="180" formatCode="[$CHF]\ #,##0.00"/>
            </x14:dxf>
          </x14:cfRule>
          <x14:cfRule type="expression" priority="211" stopIfTrue="1" id="{D639D9C2-1476-2F46-91D0-92DA598EDDF6}">
            <xm:f>Currency!$H$2="Krone"</xm:f>
            <x14:dxf>
              <numFmt numFmtId="179" formatCode="[$kr-43B]\ #,##0.00"/>
            </x14:dxf>
          </x14:cfRule>
          <x14:cfRule type="expression" priority="212" id="{8B447307-B41B-A948-B399-BC3099C8E6AF}">
            <xm:f>Currency!$H$2="Koruna"</xm:f>
            <x14:dxf>
              <numFmt numFmtId="178" formatCode="#,##0.00\ [$Kč-405]"/>
            </x14:dxf>
          </x14:cfRule>
          <x14:cfRule type="expression" priority="213" id="{0C48CE16-7FA5-A049-ABCB-4103593DB848}">
            <xm:f>Currency!$H$2="Yen"</xm:f>
            <x14:dxf>
              <numFmt numFmtId="177" formatCode="[$¥-411]#,##0.00"/>
            </x14:dxf>
          </x14:cfRule>
          <x14:cfRule type="expression" priority="214" id="{E4DD1DC0-EB53-714F-BFED-90428B275B1C}">
            <xm:f>Currency!$H$2="Yuan"</xm:f>
            <x14:dxf>
              <numFmt numFmtId="176" formatCode="[$¥-804]#,##0.00"/>
            </x14:dxf>
          </x14:cfRule>
          <xm:sqref>BO4:BO12 AW5:AW12 AW14:AW38 BO14:BO38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B1:M43"/>
  <sheetViews>
    <sheetView showGridLines="0" workbookViewId="0">
      <selection activeCell="M2" sqref="M2"/>
    </sheetView>
  </sheetViews>
  <sheetFormatPr baseColWidth="10" defaultColWidth="9.1640625" defaultRowHeight="13" x14ac:dyDescent="0.15"/>
  <cols>
    <col min="1" max="1" width="9.1640625" style="3"/>
    <col min="2" max="2" width="17.6640625" style="3" bestFit="1" customWidth="1"/>
    <col min="3" max="3" width="15.5" style="3" bestFit="1" customWidth="1"/>
    <col min="4" max="4" width="15.5" style="3" customWidth="1"/>
    <col min="5" max="5" width="10.33203125" style="3" bestFit="1" customWidth="1"/>
    <col min="6" max="6" width="9.1640625" style="3"/>
    <col min="7" max="7" width="10.6640625" style="3" bestFit="1" customWidth="1"/>
    <col min="8" max="8" width="16.5" style="3" customWidth="1"/>
    <col min="9" max="10" width="9.1640625" style="3"/>
    <col min="11" max="11" width="19.5" style="3" bestFit="1" customWidth="1"/>
    <col min="12" max="12" width="9.1640625" style="3" customWidth="1"/>
    <col min="13" max="13" width="17.33203125" style="3" customWidth="1"/>
    <col min="14" max="16384" width="9.1640625" style="3"/>
  </cols>
  <sheetData>
    <row r="1" spans="2:13" x14ac:dyDescent="0.15">
      <c r="B1" s="26" t="s">
        <v>286</v>
      </c>
      <c r="C1" s="22" t="s">
        <v>287</v>
      </c>
      <c r="D1" s="184" t="s">
        <v>288</v>
      </c>
      <c r="E1" s="184" t="s">
        <v>289</v>
      </c>
      <c r="G1" s="22" t="s">
        <v>287</v>
      </c>
      <c r="H1" s="23">
        <f>VLOOKUP(CurrencySelected,Currencies,2,0)</f>
        <v>1</v>
      </c>
      <c r="J1" s="24" t="s">
        <v>286</v>
      </c>
      <c r="K1" s="25" t="s">
        <v>290</v>
      </c>
      <c r="M1" s="194" t="s">
        <v>308</v>
      </c>
    </row>
    <row r="2" spans="2:13" ht="14" x14ac:dyDescent="0.15">
      <c r="B2" s="185" t="s">
        <v>290</v>
      </c>
      <c r="C2" s="13">
        <v>1</v>
      </c>
      <c r="D2" s="13">
        <v>1</v>
      </c>
      <c r="E2" s="185" t="s">
        <v>291</v>
      </c>
      <c r="G2" s="22" t="s">
        <v>289</v>
      </c>
      <c r="H2" s="23" t="str">
        <f>VLOOKUP(CurrencySelected,Currencies,4,0)</f>
        <v>Euro</v>
      </c>
      <c r="M2" s="25" t="s">
        <v>309</v>
      </c>
    </row>
    <row r="3" spans="2:13" ht="14" x14ac:dyDescent="0.15">
      <c r="B3" s="185" t="s">
        <v>292</v>
      </c>
      <c r="C3" s="29">
        <v>1</v>
      </c>
      <c r="D3" s="29">
        <v>1</v>
      </c>
      <c r="E3" s="185" t="s">
        <v>293</v>
      </c>
      <c r="G3" s="22" t="s">
        <v>288</v>
      </c>
      <c r="H3" s="23">
        <f>VLOOKUP(CurrencySelected,Currencies,3,0)</f>
        <v>1</v>
      </c>
      <c r="M3" s="193" t="s">
        <v>309</v>
      </c>
    </row>
    <row r="4" spans="2:13" ht="14" x14ac:dyDescent="0.15">
      <c r="B4" s="185" t="s">
        <v>294</v>
      </c>
      <c r="C4" s="29">
        <v>1.5189999999999999</v>
      </c>
      <c r="D4" s="29">
        <v>5</v>
      </c>
      <c r="E4" s="185" t="s">
        <v>293</v>
      </c>
      <c r="M4" s="193" t="s">
        <v>310</v>
      </c>
    </row>
    <row r="5" spans="2:13" ht="14" x14ac:dyDescent="0.15">
      <c r="B5" s="185" t="s">
        <v>295</v>
      </c>
      <c r="C5" s="29">
        <v>0.88436000000000003</v>
      </c>
      <c r="D5" s="29">
        <v>5</v>
      </c>
      <c r="E5" s="185" t="s">
        <v>296</v>
      </c>
    </row>
    <row r="6" spans="2:13" ht="14" x14ac:dyDescent="0.15">
      <c r="B6" s="185" t="s">
        <v>297</v>
      </c>
      <c r="C6" s="29">
        <v>1.5482199999999999</v>
      </c>
      <c r="D6" s="29">
        <v>5</v>
      </c>
      <c r="E6" s="185" t="s">
        <v>293</v>
      </c>
    </row>
    <row r="7" spans="2:13" ht="14" x14ac:dyDescent="0.15">
      <c r="B7" s="185" t="s">
        <v>298</v>
      </c>
      <c r="C7" s="29">
        <v>1.1670199999999999</v>
      </c>
      <c r="D7" s="29">
        <v>5</v>
      </c>
      <c r="E7" s="185" t="s">
        <v>299</v>
      </c>
    </row>
    <row r="8" spans="2:13" ht="14" x14ac:dyDescent="0.15">
      <c r="B8" s="185" t="s">
        <v>300</v>
      </c>
      <c r="C8" s="29">
        <v>9.7321200000000001</v>
      </c>
      <c r="D8" s="29">
        <v>5</v>
      </c>
      <c r="E8" s="185" t="s">
        <v>301</v>
      </c>
    </row>
    <row r="9" spans="2:13" ht="14" x14ac:dyDescent="0.15">
      <c r="B9" s="185" t="s">
        <v>362</v>
      </c>
      <c r="C9" s="29">
        <v>25.53</v>
      </c>
      <c r="D9" s="29">
        <v>5</v>
      </c>
      <c r="E9" s="185" t="s">
        <v>361</v>
      </c>
    </row>
    <row r="10" spans="2:13" ht="14" x14ac:dyDescent="0.15">
      <c r="B10" s="185" t="s">
        <v>302</v>
      </c>
      <c r="C10" s="29">
        <v>134.245</v>
      </c>
      <c r="D10" s="29">
        <v>10</v>
      </c>
      <c r="E10" s="185" t="s">
        <v>303</v>
      </c>
    </row>
    <row r="11" spans="2:13" ht="14" x14ac:dyDescent="0.15">
      <c r="B11" s="185" t="s">
        <v>304</v>
      </c>
      <c r="C11" s="29">
        <v>7.81996</v>
      </c>
      <c r="D11" s="29">
        <v>5</v>
      </c>
      <c r="E11" s="185" t="s">
        <v>305</v>
      </c>
    </row>
    <row r="12" spans="2:13" ht="14" x14ac:dyDescent="0.15">
      <c r="B12" s="185" t="s">
        <v>306</v>
      </c>
      <c r="C12" s="29">
        <v>1299.04</v>
      </c>
      <c r="D12" s="29">
        <v>5</v>
      </c>
      <c r="E12" s="185" t="s">
        <v>307</v>
      </c>
    </row>
    <row r="13" spans="2:13" x14ac:dyDescent="0.15">
      <c r="H13" s="12"/>
    </row>
    <row r="15" spans="2:13" x14ac:dyDescent="0.15">
      <c r="F15" s="12"/>
    </row>
    <row r="16" spans="2:13" x14ac:dyDescent="0.15">
      <c r="G16" s="12"/>
    </row>
    <row r="17" spans="8:9" x14ac:dyDescent="0.15">
      <c r="H17" s="12"/>
    </row>
    <row r="18" spans="8:9" x14ac:dyDescent="0.15">
      <c r="I18" s="12"/>
    </row>
    <row r="19" spans="8:9" x14ac:dyDescent="0.15">
      <c r="H19" s="12"/>
    </row>
    <row r="20" spans="8:9" x14ac:dyDescent="0.15">
      <c r="H20" s="12"/>
    </row>
    <row r="41" spans="11:11" x14ac:dyDescent="0.15">
      <c r="K41" s="11"/>
    </row>
    <row r="42" spans="11:11" x14ac:dyDescent="0.15">
      <c r="K42" s="11"/>
    </row>
    <row r="43" spans="11:11" x14ac:dyDescent="0.15">
      <c r="K43" s="11"/>
    </row>
  </sheetData>
  <sheetProtection algorithmName="SHA-512" hashValue="fA5Q7PwI+rnrbwWB2tnGD+ScppmgJkjuy0nncYEkUAywwwV/w1qzuFHTfa6RCnYF0NfIfb+HAm+mDZGLddA5Uw==" saltValue="1V2VMf03yRPZoB3PWJ401A==" spinCount="100000" sheet="1" objects="1" scenarios="1"/>
  <dataValidations count="2">
    <dataValidation type="list" allowBlank="1" showInputMessage="1" showErrorMessage="1" sqref="K1" xr:uid="{00000000-0002-0000-0A00-000000000000}">
      <formula1>$B$2:$B$12</formula1>
    </dataValidation>
    <dataValidation type="list" allowBlank="1" showInputMessage="1" showErrorMessage="1" sqref="M2" xr:uid="{4BF35AEC-9FAF-BF40-8216-641F136A04CE}">
      <formula1>$M$3:$M$4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14</vt:i4>
      </vt:variant>
    </vt:vector>
  </HeadingPairs>
  <TitlesOfParts>
    <vt:vector size="25" baseType="lpstr">
      <vt:lpstr>Summary </vt:lpstr>
      <vt:lpstr>Axis</vt:lpstr>
      <vt:lpstr>Bleaustone</vt:lpstr>
      <vt:lpstr>Lapis</vt:lpstr>
      <vt:lpstr>23Holds</vt:lpstr>
      <vt:lpstr>Crux</vt:lpstr>
      <vt:lpstr>Squadra</vt:lpstr>
      <vt:lpstr>Playstone</vt:lpstr>
      <vt:lpstr>Reset</vt:lpstr>
      <vt:lpstr>Accessories</vt:lpstr>
      <vt:lpstr>Currency</vt:lpstr>
      <vt:lpstr>Accessories_BS_Total</vt:lpstr>
      <vt:lpstr>Accessories_CH_Total</vt:lpstr>
      <vt:lpstr>Accessories_Crux_Total</vt:lpstr>
      <vt:lpstr>Accessories_Lapis_Total</vt:lpstr>
      <vt:lpstr>Accessories_Squadra_Total</vt:lpstr>
      <vt:lpstr>Countries</vt:lpstr>
      <vt:lpstr>Currencies</vt:lpstr>
      <vt:lpstr>Currency</vt:lpstr>
      <vt:lpstr>CurrencySelected</vt:lpstr>
      <vt:lpstr>ExchangeRoundUpTo</vt:lpstr>
      <vt:lpstr>ExchRate</vt:lpstr>
      <vt:lpstr>ExchRateRoundUpTo</vt:lpstr>
      <vt:lpstr>OrderFormType</vt:lpstr>
      <vt:lpstr>Total_cost_per_kg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Mitja Debeljak</dc:creator>
  <cp:keywords/>
  <dc:description/>
  <cp:lastModifiedBy>Office 365</cp:lastModifiedBy>
  <cp:revision/>
  <dcterms:created xsi:type="dcterms:W3CDTF">2018-02-09T16:38:22Z</dcterms:created>
  <dcterms:modified xsi:type="dcterms:W3CDTF">2026-06-03T08:25:16Z</dcterms:modified>
  <cp:category/>
  <cp:contentStatus/>
</cp:coreProperties>
</file>